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danielforehand/Library/Mobile Documents/com~apple~CloudDocs/IK Synod/Compensation Committee/"/>
    </mc:Choice>
  </mc:AlternateContent>
  <xr:revisionPtr revIDLastSave="0" documentId="8_{93E5291D-573C-CF48-946F-29248883BC7F}" xr6:coauthVersionLast="47" xr6:coauthVersionMax="47" xr10:uidLastSave="{00000000-0000-0000-0000-000000000000}"/>
  <bookViews>
    <workbookView xWindow="46000" yWindow="5040" windowWidth="23260" windowHeight="12460" xr2:uid="{00000000-000D-0000-FFFF-FFFF00000000}"/>
  </bookViews>
  <sheets>
    <sheet name="Rostered Leader" sheetId="1" r:id="rId1"/>
    <sheet name="Reference Valu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1" i="2"/>
  <c r="G10" i="2"/>
  <c r="G9"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69" i="1"/>
  <c r="D63" i="1"/>
  <c r="E48" i="1"/>
  <c r="E54" i="1" s="1"/>
  <c r="E56" i="1" s="1"/>
  <c r="B63" i="1" s="1"/>
  <c r="D68" i="1" s="1"/>
  <c r="D73" i="1" s="1"/>
  <c r="E46" i="1"/>
  <c r="E38" i="1"/>
  <c r="E18" i="1"/>
  <c r="E30" i="1" s="1"/>
  <c r="E9" i="1"/>
  <c r="C4" i="2" l="1"/>
  <c r="G4" i="2" s="1"/>
  <c r="E6" i="1" s="1"/>
  <c r="E50" i="1"/>
  <c r="E20" i="1"/>
  <c r="E21" i="1" s="1"/>
  <c r="E27" i="1" s="1"/>
  <c r="E12" i="1" l="1"/>
  <c r="E11" i="1"/>
  <c r="E29" i="1" l="1"/>
  <c r="E35" i="1" s="1"/>
  <c r="E40" i="1" s="1"/>
  <c r="E41" i="1" l="1"/>
</calcChain>
</file>

<file path=xl/sharedStrings.xml><?xml version="1.0" encoding="utf-8"?>
<sst xmlns="http://schemas.openxmlformats.org/spreadsheetml/2006/main" count="191" uniqueCount="184">
  <si>
    <t>PASTOR COMPENSATION SPREADSHEET</t>
  </si>
  <si>
    <r>
      <rPr>
        <b/>
        <sz val="14"/>
        <color rgb="FFFF0000"/>
        <rFont val="Calibri"/>
      </rPr>
      <t xml:space="preserve">Please read the directions on each line. </t>
    </r>
    <r>
      <rPr>
        <sz val="14"/>
        <color rgb="FFFF0000"/>
        <rFont val="Calibri"/>
      </rPr>
      <t xml:space="preserve"> You </t>
    </r>
    <r>
      <rPr>
        <u/>
        <sz val="14"/>
        <color rgb="FFFF0000"/>
        <rFont val="Calibri"/>
      </rPr>
      <t>must</t>
    </r>
    <r>
      <rPr>
        <sz val="14"/>
        <color rgb="FFFF0000"/>
        <rFont val="Calibri"/>
      </rPr>
      <t xml:space="preserve"> enter
a number or make a selection in every orange box.  Amounts
in blue are automatically calculated. </t>
    </r>
  </si>
  <si>
    <t>STEP 1</t>
  </si>
  <si>
    <t>DETERMINING BASELINE COMPENSATION</t>
  </si>
  <si>
    <t>BASELINE</t>
  </si>
  <si>
    <t>Baseline is what was previously BOTH “salary" and "housing” for a full time pastor with zero years of experience.
The amount designed as “Housing Allowance” by a pastor must be determined later.</t>
  </si>
  <si>
    <t>For congregations that provide a parsonage, adjustments will be made on another line.  
If a minister is serving less than full-time, it will be taken into account later in in this spreadsheet.  
[Baseline AMOUNT A is set by the Synod Assembly and is adjusted annually to account for cost of living and other market considerations.]</t>
  </si>
  <si>
    <t xml:space="preserve">AMOUNT A: </t>
  </si>
  <si>
    <t>LOCALIZED 
HOUSING
ADJUSTMENT</t>
  </si>
  <si>
    <r>
      <rPr>
        <sz val="10"/>
        <color theme="1"/>
        <rFont val="Calibri"/>
      </rPr>
      <t xml:space="preserve">The Indiana-Kentucky Synod covers a diverse area with housing and living costs that vary widely. 
This </t>
    </r>
    <r>
      <rPr>
        <i/>
        <sz val="10"/>
        <color theme="1"/>
        <rFont val="Calibri"/>
      </rPr>
      <t xml:space="preserve">adjustment </t>
    </r>
    <r>
      <rPr>
        <sz val="10"/>
        <color theme="1"/>
        <rFont val="Calibri"/>
      </rPr>
      <t xml:space="preserve">to the Baseline is intended to acknowledge that diversity.  It is NOT the </t>
    </r>
    <r>
      <rPr>
        <i/>
        <sz val="10"/>
        <color theme="1"/>
        <rFont val="Calibri"/>
      </rPr>
      <t xml:space="preserve">totality </t>
    </r>
    <r>
      <rPr>
        <sz val="10"/>
        <color theme="1"/>
        <rFont val="Calibri"/>
      </rPr>
      <t>of the housing allowance.</t>
    </r>
  </si>
  <si>
    <t>BOX B:</t>
  </si>
  <si>
    <t>AMOUNT C:</t>
  </si>
  <si>
    <t>ADJUSTED BASELINE</t>
  </si>
  <si>
    <t>[AMOUNT D = AMOUNT A + AMOUNT C.]</t>
  </si>
  <si>
    <t>AMOUNT D:</t>
  </si>
  <si>
    <t>STEP 2</t>
  </si>
  <si>
    <t>DETERMINING ADDITIONAL COMPENSATION</t>
  </si>
  <si>
    <t>YEARS OF SERVICE</t>
  </si>
  <si>
    <t>We acknowledge the value of acquired skills and wisdom that comes from actual pastoral experience.</t>
  </si>
  <si>
    <t>Enter the number of years as a rostered minister in Box E.</t>
  </si>
  <si>
    <t>BOX E:</t>
  </si>
  <si>
    <t>NON-ROSTERED WORK EXPERIENCE</t>
  </si>
  <si>
    <t>We acknowledge the value of prior experience and maturity developed in the workplace, even outside of rostered ministry.</t>
  </si>
  <si>
    <r>
      <rPr>
        <sz val="10"/>
        <color theme="1"/>
        <rFont val="Calibri"/>
      </rPr>
      <t>Enter the number of years of previous experience to be considered for the sake of a compensation adjustment in BOX F.  
[</t>
    </r>
    <r>
      <rPr>
        <i/>
        <sz val="10"/>
        <color theme="1"/>
        <rFont val="Calibri"/>
      </rPr>
      <t>AMOUNT G = BOX F / 3 (maximum of 8).]</t>
    </r>
  </si>
  <si>
    <t xml:space="preserve">BOX F: </t>
  </si>
  <si>
    <t xml:space="preserve">AMOUNT G: </t>
  </si>
  <si>
    <t>POINT CONVERSION FOR EXPERIENCE</t>
  </si>
  <si>
    <t>Years of experience are converted into points on a sliding scale.</t>
  </si>
  <si>
    <t>The total number of years (adjusted) is in AMOUNT H and is converted into points into AMOUNT I. The first year adds 1 point, and each year afterwards adds slightly less; at year 21, it adds 0.5 points and never drops below that level.</t>
  </si>
  <si>
    <t xml:space="preserve">AMOUNT H: </t>
  </si>
  <si>
    <t xml:space="preserve">AMOUNT I: </t>
  </si>
  <si>
    <t>ADDITIONAL EDUCATION</t>
  </si>
  <si>
    <t>We acknowledge the value additional education provides rostered ministers.</t>
  </si>
  <si>
    <t xml:space="preserve">If the rostered minister earned one or more degrees beyond the entry level training in a ministry-related field (e.g. M.A., M.Th., D.Min., Ph.D., Th.D., S.T.M.) or completed over 450 hours of Continuing Education, the IK Synod recommends adding a minimum of 3 points.  
</t>
  </si>
  <si>
    <t xml:space="preserve">BOX J: </t>
  </si>
  <si>
    <t>ADDITIONAL RESPONSIBILITIES</t>
  </si>
  <si>
    <t>We recognize that the structure of some calls requires additional expertise and/or work, and some candidates bring additional gifts.</t>
  </si>
  <si>
    <r>
      <rPr>
        <sz val="10"/>
        <color theme="1"/>
        <rFont val="Calibri"/>
      </rPr>
      <t xml:space="preserve">Enter additional points for </t>
    </r>
    <r>
      <rPr>
        <i/>
        <sz val="10"/>
        <color theme="1"/>
        <rFont val="Calibri"/>
      </rPr>
      <t xml:space="preserve">each </t>
    </r>
    <r>
      <rPr>
        <sz val="10"/>
        <color theme="1"/>
        <rFont val="Calibri"/>
      </rPr>
      <t>of the following situations (points are cumulative):
- Shared/multi-point ministry (minimum 5 points)
- Managing a staff of more than 3 fulltime positions (minimum 10 points) or expanded responsibilities</t>
    </r>
  </si>
  <si>
    <t xml:space="preserve">BOX K: </t>
  </si>
  <si>
    <t>TOTAL ADDITIONAL POINTS</t>
  </si>
  <si>
    <t>Total points from service, experience, education, and additional responsibilities.</t>
  </si>
  <si>
    <t>AMOUNT L = AMOUNT I + BOX J + BOX K</t>
  </si>
  <si>
    <t xml:space="preserve">AMOUNT L: </t>
  </si>
  <si>
    <t>ADDITIONAL VALUE</t>
  </si>
  <si>
    <t xml:space="preserve">Points are converted to a cash value. </t>
  </si>
  <si>
    <t>Each point adds 1% to the Adjusted Baseline (AMOUNT D).</t>
  </si>
  <si>
    <t xml:space="preserve">AMOUNT M: </t>
  </si>
  <si>
    <t>STEP 3</t>
  </si>
  <si>
    <t>DETERMINING RECOMMENDED COMPENSATION</t>
  </si>
  <si>
    <t>FULL / PART TIME ADJUSTMENT</t>
  </si>
  <si>
    <t>Compensation is adjusted if the minister serves less than full time</t>
  </si>
  <si>
    <r>
      <rPr>
        <sz val="10"/>
        <color theme="1"/>
        <rFont val="Calibri"/>
      </rPr>
      <t>Enter the amount of time the minister spends in this position.</t>
    </r>
    <r>
      <rPr>
        <i/>
        <sz val="10"/>
        <color theme="1"/>
        <rFont val="Calibri"/>
      </rPr>
      <t xml:space="preserve"> If less than full time, the proportion should be determined in consultation with the synod office.</t>
    </r>
  </si>
  <si>
    <t xml:space="preserve">BOX N: </t>
  </si>
  <si>
    <t>Full time</t>
  </si>
  <si>
    <t>CURRENT COMPENSATION</t>
  </si>
  <si>
    <t>This is the Adjusted Baseline plus the Total Additional Value, adjusted for a part-time position.</t>
  </si>
  <si>
    <t>[AMOUNT O = (AMOUNT D + AMOUNT M) x BOX N]</t>
  </si>
  <si>
    <t xml:space="preserve">AMOUNT O: </t>
  </si>
  <si>
    <t>PARSONAGE ADJUSTMENT</t>
  </si>
  <si>
    <t>Compensation is decreased if a parsonage is provided.</t>
  </si>
  <si>
    <r>
      <rPr>
        <sz val="10"/>
        <color theme="1"/>
        <rFont val="Calibri"/>
      </rPr>
      <t xml:space="preserve">Enter "Yes" in BOX O if the congregation provides a parsonage to the rostered minister or "No" if not. 
</t>
    </r>
    <r>
      <rPr>
        <i/>
        <sz val="10"/>
        <color theme="1"/>
        <rFont val="Calibri"/>
      </rPr>
      <t>[AMOUNT Q = AMOUNT O x (1/1.3 -1) IF parsonage provided]</t>
    </r>
  </si>
  <si>
    <t xml:space="preserve">BOX P: </t>
  </si>
  <si>
    <t>No</t>
  </si>
  <si>
    <t xml:space="preserve">AMOUNT Q: </t>
  </si>
  <si>
    <t>RECOMMENDED COMPENSATION</t>
  </si>
  <si>
    <r>
      <rPr>
        <sz val="10"/>
        <color theme="1"/>
        <rFont val="Calibri"/>
      </rPr>
      <t xml:space="preserve">This is the minimum compensation recommended by the Indiana-Kentucky Synod Assembly for a rostered minister with the service, experience, education, and responsibilies in your local context.
NOTE:  This does NOT include the Social Security Employment Contribution Allowance (SECA) for clergy, which is calculated below.
</t>
    </r>
    <r>
      <rPr>
        <i/>
        <sz val="10"/>
        <color theme="1"/>
        <rFont val="Calibri"/>
      </rPr>
      <t>[AMOUNT R = AMOUNT O + AMOUNT Q]</t>
    </r>
  </si>
  <si>
    <t>AMOUNT R:</t>
  </si>
  <si>
    <t>STEP 4</t>
  </si>
  <si>
    <t>DETERMINING DEFINED COMPENSATION</t>
  </si>
  <si>
    <t>NEGOTIATED COMPENSATION</t>
  </si>
  <si>
    <t xml:space="preserve">Acknowledging the recommended compensation above, and that no rostered minister shall be compensated below the Recommended Compensation (AMOUNT R), it is the responsibility of the congregation and rostered minister to together discern the final negotiated compensation. </t>
  </si>
  <si>
    <t>BOX S:</t>
  </si>
  <si>
    <t>SOCIAL SECURITY EMPLOYER CONTRIBUTION ALLOWANCE (SECA)</t>
  </si>
  <si>
    <r>
      <rPr>
        <sz val="10"/>
        <color theme="1"/>
        <rFont val="Calibri"/>
      </rPr>
      <t xml:space="preserve">Clergy are self-employed for tax purposes, so the IK Synod </t>
    </r>
    <r>
      <rPr>
        <i/>
        <sz val="10"/>
        <color theme="1"/>
        <rFont val="Calibri"/>
      </rPr>
      <t xml:space="preserve">strongly recommends </t>
    </r>
    <r>
      <rPr>
        <sz val="10"/>
        <color theme="1"/>
        <rFont val="Calibri"/>
      </rPr>
      <t>paying 7.65% of Negotiated Compensation (+ parsonage benefit, if applicable) as salary.</t>
    </r>
  </si>
  <si>
    <t>Choose Yes or No in Box T. If Box T is Yes, Amount U = 7.65% of Box S (no parsonage) or 7.65% of Box S / 70% (parsonage). If Box T is No, Amount U = 0.</t>
  </si>
  <si>
    <t>BOX T:</t>
  </si>
  <si>
    <t>AMOUNT U:</t>
  </si>
  <si>
    <t>DEFINED COMPENSATION</t>
  </si>
  <si>
    <t>The amount needed to enter into EmployerLink at Portico.</t>
  </si>
  <si>
    <t>[AMOUNT V = BOX S + AMOUNT U (no parsonage) OR BOX S/70% + AMOUNT U (parsonage)]</t>
  </si>
  <si>
    <t>AMOUNT V:</t>
  </si>
  <si>
    <t>STEP 5</t>
  </si>
  <si>
    <t>DESIGNATE HOUSING/FURNISHINGS ALLOWANCE FOR TAX PURPOSES</t>
  </si>
  <si>
    <t>CURRENT PAID COMPENSATION</t>
  </si>
  <si>
    <t>[BOX W = BOX S + AMOUNT U]</t>
  </si>
  <si>
    <t>AMOUNT W:</t>
  </si>
  <si>
    <t>HOUSING / FURNISHINGS DESIGNATION</t>
  </si>
  <si>
    <t>Enter pastor's election here.</t>
  </si>
  <si>
    <t>BOX X:</t>
  </si>
  <si>
    <t>FINAL SALARY</t>
  </si>
  <si>
    <t>This will be on the pastor's W-2, Box 1.</t>
  </si>
  <si>
    <t>AMOUNT Y:</t>
  </si>
  <si>
    <t>COUNCIL HOUSING ALLOWANCE RESOLUTION</t>
  </si>
  <si>
    <t xml:space="preserve">The congregation council of </t>
  </si>
  <si>
    <t>[Enter Congregation Name Here]</t>
  </si>
  <si>
    <t xml:space="preserve">on </t>
  </si>
  <si>
    <t>[Enter Date]</t>
  </si>
  <si>
    <t>after discussing the amount to be paid to Rev.</t>
  </si>
  <si>
    <t>[Enter Pastor's Name Here]</t>
  </si>
  <si>
    <t>as a housing allowance,</t>
  </si>
  <si>
    <t>on a motion duly made and seconded, adopted the following resolution:</t>
  </si>
  <si>
    <t>RESOLVED, that Rev.</t>
  </si>
  <si>
    <t xml:space="preserve">              a salary of:</t>
  </si>
  <si>
    <t xml:space="preserve"> and a housing/furnishings allowance of:</t>
  </si>
  <si>
    <t>Council Secretary Name: _____________________</t>
  </si>
  <si>
    <t>Signature: ___________________________</t>
  </si>
  <si>
    <t>Date: _______________</t>
  </si>
  <si>
    <t>FINAL BUDGET FIGURES FOR THE MINISTRY SETTING</t>
  </si>
  <si>
    <r>
      <rPr>
        <sz val="12"/>
        <color theme="1"/>
        <rFont val="Calibri"/>
      </rPr>
      <t>Salary</t>
    </r>
    <r>
      <rPr>
        <i/>
        <sz val="12"/>
        <color theme="1"/>
        <rFont val="Calibri"/>
      </rPr>
      <t xml:space="preserve"> (AMOUNT Y)</t>
    </r>
  </si>
  <si>
    <r>
      <rPr>
        <sz val="12"/>
        <color theme="1"/>
        <rFont val="Calibri"/>
      </rPr>
      <t xml:space="preserve">Housing </t>
    </r>
    <r>
      <rPr>
        <i/>
        <sz val="12"/>
        <color theme="1"/>
        <rFont val="Calibri"/>
      </rPr>
      <t>(BOX X)</t>
    </r>
  </si>
  <si>
    <t>Total Portico Benefit Costs</t>
  </si>
  <si>
    <t>Professional Expenses</t>
  </si>
  <si>
    <t>Other Costs</t>
  </si>
  <si>
    <t>TOTAL</t>
  </si>
  <si>
    <t>Pastor's Signature: ________________________</t>
  </si>
  <si>
    <t>Council President's Signature: ___________________________</t>
  </si>
  <si>
    <t>TO PRINT:  Click the File tab above, then Print.  Only this open spreadsheet will print.  It will print on multiple sheets of paper.</t>
  </si>
  <si>
    <r>
      <rPr>
        <b/>
        <sz val="11"/>
        <color rgb="FFC00000"/>
        <rFont val="Calibri"/>
      </rPr>
      <t xml:space="preserve">TO SAVE AS PDF:  </t>
    </r>
    <r>
      <rPr>
        <sz val="11"/>
        <color theme="1"/>
        <rFont val="Calibri"/>
      </rPr>
      <t xml:space="preserve">Click the </t>
    </r>
    <r>
      <rPr>
        <b/>
        <sz val="11"/>
        <color rgb="FF057B3A"/>
        <rFont val="Calibri"/>
      </rPr>
      <t>File</t>
    </r>
    <r>
      <rPr>
        <sz val="11"/>
        <color theme="1"/>
        <rFont val="Calibri"/>
      </rPr>
      <t xml:space="preserve"> tab above, then </t>
    </r>
    <r>
      <rPr>
        <b/>
        <sz val="11"/>
        <color rgb="FF057B3A"/>
        <rFont val="Calibri"/>
      </rPr>
      <t>Export</t>
    </r>
    <r>
      <rPr>
        <sz val="11"/>
        <color theme="1"/>
        <rFont val="Calibri"/>
      </rPr>
      <t xml:space="preserve">.  Click the </t>
    </r>
    <r>
      <rPr>
        <b/>
        <sz val="11"/>
        <color rgb="FF057B3A"/>
        <rFont val="Calibri"/>
      </rPr>
      <t>Create PDF/XPS button</t>
    </r>
    <r>
      <rPr>
        <sz val="11"/>
        <color theme="1"/>
        <rFont val="Calibri"/>
      </rPr>
      <t xml:space="preserve"> and choose where to save the file.</t>
    </r>
  </si>
  <si>
    <t>ITEMS ARE FOR CALCULATIONS ONLY</t>
  </si>
  <si>
    <t>TOTAL COST OF LIVING INCREASE</t>
  </si>
  <si>
    <t>1+COLA</t>
  </si>
  <si>
    <t>Synod Baseline</t>
  </si>
  <si>
    <t>TO BE ADJUSTED BY COMPENSATION COMMITTEE EACH YEAR</t>
  </si>
  <si>
    <r>
      <rPr>
        <sz val="12"/>
        <color rgb="FF0070C0"/>
        <rFont val="Calibri"/>
      </rPr>
      <t xml:space="preserve">
Add the upcoming year's cost of living increase to column B on this page.  
</t>
    </r>
    <r>
      <rPr>
        <i/>
        <sz val="12"/>
        <color rgb="FF0070C0"/>
        <rFont val="Calibri"/>
      </rPr>
      <t>The Synod Baseline and Cost of Living Menu will all automatically adjust based on this value.</t>
    </r>
    <r>
      <rPr>
        <sz val="12"/>
        <color rgb="FF0070C0"/>
        <rFont val="Calibri"/>
      </rPr>
      <t xml:space="preserve">
Update the calendar year in the Council Housing Allowance Resolution on each worksheet.</t>
    </r>
  </si>
  <si>
    <t>2023 COL increase</t>
  </si>
  <si>
    <t>Cost of Living Menu</t>
  </si>
  <si>
    <t>2024 COL increase</t>
  </si>
  <si>
    <t>CHOOSE</t>
  </si>
  <si>
    <t>Enter above</t>
  </si>
  <si>
    <t>2025 COL increase</t>
  </si>
  <si>
    <t>2026 COL increase</t>
  </si>
  <si>
    <t>2027 COL increase</t>
  </si>
  <si>
    <t>2028 COL increase</t>
  </si>
  <si>
    <t>2029 COL increase</t>
  </si>
  <si>
    <t>Fulltime / Part time Menu</t>
  </si>
  <si>
    <t>2030 COL increase</t>
  </si>
  <si>
    <t>2031 COL increase</t>
  </si>
  <si>
    <t>2032 COL increase</t>
  </si>
  <si>
    <t>Three-quarter time</t>
  </si>
  <si>
    <t>2033 COL increase</t>
  </si>
  <si>
    <t>Two-thirds time</t>
  </si>
  <si>
    <t>2034 COL increase</t>
  </si>
  <si>
    <t>Half-time</t>
  </si>
  <si>
    <t>2035 COL increase</t>
  </si>
  <si>
    <t>One-third time</t>
  </si>
  <si>
    <t>2036 COL increase</t>
  </si>
  <si>
    <t>Quarter time</t>
  </si>
  <si>
    <t>2037 COL increase</t>
  </si>
  <si>
    <t>90% time</t>
  </si>
  <si>
    <t>2038 COL increase</t>
  </si>
  <si>
    <t>80% time</t>
  </si>
  <si>
    <t>2039 COL increase</t>
  </si>
  <si>
    <t>70% time</t>
  </si>
  <si>
    <t>2040 COL increase</t>
  </si>
  <si>
    <t>60% time</t>
  </si>
  <si>
    <t>- Blue fields on this sheet are calculated based on the TOTAL COST OF LIVING INCREASE.</t>
  </si>
  <si>
    <t>2041 COL increase</t>
  </si>
  <si>
    <t>50% time</t>
  </si>
  <si>
    <r>
      <rPr>
        <sz val="11"/>
        <color theme="1"/>
        <rFont val="Calibri"/>
      </rPr>
      <t xml:space="preserve">  Do not modify these unless changing the </t>
    </r>
    <r>
      <rPr>
        <i/>
        <sz val="11"/>
        <color theme="1"/>
        <rFont val="Calibri"/>
      </rPr>
      <t>method</t>
    </r>
    <r>
      <rPr>
        <sz val="11"/>
        <color theme="1"/>
        <rFont val="Calibri"/>
      </rPr>
      <t xml:space="preserve"> of calculation.</t>
    </r>
  </si>
  <si>
    <t>2042 COL increase</t>
  </si>
  <si>
    <t>40% time</t>
  </si>
  <si>
    <t>2043 COL increase</t>
  </si>
  <si>
    <t>30% time</t>
  </si>
  <si>
    <t>- Orange fields on this sheet are yearly cost of living (COL) increases added to the Total COL Increase.</t>
  </si>
  <si>
    <t>2044 COL increase</t>
  </si>
  <si>
    <t>20% time</t>
  </si>
  <si>
    <t xml:space="preserve">  These are only to be added by the Synod Compensation Committee.</t>
  </si>
  <si>
    <t>2045 COL increase</t>
  </si>
  <si>
    <t>10% time</t>
  </si>
  <si>
    <t>2046 COL increase</t>
  </si>
  <si>
    <t>2047 COL increase</t>
  </si>
  <si>
    <t>Parsonage and SECA Election Menus</t>
  </si>
  <si>
    <t>2048 COL increase</t>
  </si>
  <si>
    <t>Yes</t>
  </si>
  <si>
    <t>2049 COL increase</t>
  </si>
  <si>
    <t>2050 COL increase</t>
  </si>
  <si>
    <t xml:space="preserve">In Box B, select the option that most closely matches the average local home prices in the area surrounding the congregation.
</t>
  </si>
  <si>
    <t>Below $150K</t>
  </si>
  <si>
    <t>$150K-$250K</t>
  </si>
  <si>
    <t>$250K-$350K</t>
  </si>
  <si>
    <t>$350K and above</t>
  </si>
  <si>
    <t>In a parsonage</t>
  </si>
  <si>
    <t xml:space="preserve">Enter in BOX S the compensation negotiated with the rostered minister given the minimum in Amount R.
During conversation, consider the following: 
•  During the past year, has our rostered minister met our mutually established ministry goals? 
•  Are we expecting our pastor to take on any significant new responsibilities this year? 
•  Are there any unique financial stresses (e.g. student loan debt) or circumstances we should address? 
•  Are housing costs especially high in our area? (The standard housing allowance is at least 1% per month of Fair Market Value or median home price in the church's neighborhood.)
</t>
  </si>
  <si>
    <t>for the calendar year 2024 will receive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</si>
</sst>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0.000"/>
    <numFmt numFmtId="166" formatCode="0.00000"/>
    <numFmt numFmtId="167" formatCode="0.0"/>
    <numFmt numFmtId="168" formatCode="0.0000%"/>
    <numFmt numFmtId="169" formatCode="&quot;$&quot;#,##0.0000"/>
    <numFmt numFmtId="170" formatCode="0.00000%"/>
  </numFmts>
  <fonts count="29" x14ac:knownFonts="1">
    <font>
      <sz val="11"/>
      <color theme="1"/>
      <name val="Arial"/>
      <scheme val="minor"/>
    </font>
    <font>
      <b/>
      <sz val="22"/>
      <color theme="1"/>
      <name val="Calibri"/>
    </font>
    <font>
      <sz val="11"/>
      <color theme="1"/>
      <name val="Calibri"/>
    </font>
    <font>
      <sz val="14"/>
      <color rgb="FFFF0000"/>
      <name val="Calibri"/>
    </font>
    <font>
      <b/>
      <sz val="14"/>
      <color theme="0"/>
      <name val="Calibri"/>
    </font>
    <font>
      <sz val="11"/>
      <name val="Arial"/>
    </font>
    <font>
      <sz val="11"/>
      <color theme="0"/>
      <name val="Calibri"/>
    </font>
    <font>
      <b/>
      <sz val="11"/>
      <color theme="0"/>
      <name val="Calibri"/>
    </font>
    <font>
      <b/>
      <sz val="12"/>
      <color theme="1"/>
      <name val="Calibri"/>
    </font>
    <font>
      <sz val="10"/>
      <color theme="1"/>
      <name val="Calibri"/>
    </font>
    <font>
      <b/>
      <sz val="11"/>
      <color theme="1"/>
      <name val="Calibri"/>
    </font>
    <font>
      <b/>
      <sz val="11"/>
      <color rgb="FFFF0000"/>
      <name val="Calibri"/>
    </font>
    <font>
      <sz val="9"/>
      <color theme="1"/>
      <name val="Calibri"/>
    </font>
    <font>
      <i/>
      <sz val="10"/>
      <color theme="1"/>
      <name val="Calibri"/>
    </font>
    <font>
      <sz val="8"/>
      <color rgb="FFFF0000"/>
      <name val="Calibri"/>
    </font>
    <font>
      <sz val="11"/>
      <color theme="1"/>
      <name val="Arial"/>
    </font>
    <font>
      <b/>
      <sz val="9"/>
      <color rgb="FFFF0000"/>
      <name val="Calibri"/>
    </font>
    <font>
      <b/>
      <sz val="10"/>
      <color theme="1"/>
      <name val="Calibri"/>
    </font>
    <font>
      <sz val="12"/>
      <color theme="1"/>
      <name val="Calibri"/>
    </font>
    <font>
      <b/>
      <sz val="17"/>
      <color rgb="FFC00000"/>
      <name val="Calibri"/>
    </font>
    <font>
      <b/>
      <sz val="12"/>
      <color rgb="FF0070C0"/>
      <name val="Calibri"/>
    </font>
    <font>
      <sz val="12"/>
      <color rgb="FF0070C0"/>
      <name val="Calibri"/>
    </font>
    <font>
      <b/>
      <sz val="14"/>
      <color rgb="FFFF0000"/>
      <name val="Calibri"/>
    </font>
    <font>
      <u/>
      <sz val="14"/>
      <color rgb="FFFF0000"/>
      <name val="Calibri"/>
    </font>
    <font>
      <i/>
      <sz val="12"/>
      <color theme="1"/>
      <name val="Calibri"/>
    </font>
    <font>
      <b/>
      <sz val="11"/>
      <color rgb="FFC00000"/>
      <name val="Calibri"/>
    </font>
    <font>
      <b/>
      <sz val="11"/>
      <color rgb="FF057B3A"/>
      <name val="Calibri"/>
    </font>
    <font>
      <i/>
      <sz val="12"/>
      <color rgb="FF0070C0"/>
      <name val="Calibri"/>
    </font>
    <font>
      <i/>
      <sz val="11"/>
      <color theme="1"/>
      <name val="Calibri"/>
    </font>
  </fonts>
  <fills count="9">
    <fill>
      <patternFill patternType="none"/>
    </fill>
    <fill>
      <patternFill patternType="gray125"/>
    </fill>
    <fill>
      <patternFill patternType="solid">
        <fgColor theme="1"/>
        <bgColor theme="1"/>
      </patternFill>
    </fill>
    <fill>
      <patternFill patternType="solid">
        <fgColor rgb="FFDEEAF6"/>
        <bgColor rgb="FFDEEAF6"/>
      </patternFill>
    </fill>
    <fill>
      <patternFill patternType="solid">
        <fgColor rgb="FFFBE4D5"/>
        <bgColor rgb="FFFBE4D5"/>
      </patternFill>
    </fill>
    <fill>
      <patternFill patternType="solid">
        <fgColor rgb="FFD9E2F3"/>
        <bgColor rgb="FFD9E2F3"/>
      </patternFill>
    </fill>
    <fill>
      <patternFill patternType="solid">
        <fgColor theme="0"/>
        <bgColor theme="0"/>
      </patternFill>
    </fill>
    <fill>
      <patternFill patternType="solid">
        <fgColor rgb="FF595959"/>
        <bgColor rgb="FF595959"/>
      </patternFill>
    </fill>
    <fill>
      <patternFill patternType="solid">
        <fgColor rgb="FFFEF2CB"/>
        <bgColor rgb="FFFEF2CB"/>
      </patternFill>
    </fill>
  </fills>
  <borders count="91">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rgb="FF000000"/>
      </left>
      <right style="thin">
        <color theme="1"/>
      </right>
      <top style="medium">
        <color rgb="FF000000"/>
      </top>
      <bottom/>
      <diagonal/>
    </border>
    <border>
      <left style="thin">
        <color theme="1"/>
      </left>
      <right style="thin">
        <color theme="1"/>
      </right>
      <top style="medium">
        <color rgb="FF000000"/>
      </top>
      <bottom/>
      <diagonal/>
    </border>
    <border>
      <left style="thin">
        <color theme="1"/>
      </left>
      <right style="thin">
        <color theme="1"/>
      </right>
      <top style="medium">
        <color rgb="FF000000"/>
      </top>
      <bottom style="thin">
        <color theme="1"/>
      </bottom>
      <diagonal/>
    </border>
    <border>
      <left style="thin">
        <color theme="1"/>
      </left>
      <right style="medium">
        <color rgb="FF000000"/>
      </right>
      <top style="medium">
        <color rgb="FF000000"/>
      </top>
      <bottom style="thin">
        <color theme="1"/>
      </bottom>
      <diagonal/>
    </border>
    <border>
      <left style="medium">
        <color rgb="FF000000"/>
      </left>
      <right style="thin">
        <color theme="1"/>
      </right>
      <top/>
      <bottom style="thin">
        <color theme="1"/>
      </bottom>
      <diagonal/>
    </border>
    <border>
      <left style="thin">
        <color theme="1"/>
      </left>
      <right style="thin">
        <color theme="1"/>
      </right>
      <top/>
      <bottom style="thin">
        <color theme="1"/>
      </bottom>
      <diagonal/>
    </border>
    <border>
      <left/>
      <right style="medium">
        <color rgb="FF000000"/>
      </right>
      <top/>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style="medium">
        <color rgb="FF000000"/>
      </top>
      <bottom/>
      <diagonal/>
    </border>
    <border>
      <left style="thin">
        <color rgb="FFBFBFBF"/>
      </left>
      <right style="medium">
        <color rgb="FF000000"/>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thin">
        <color rgb="FFBFBFBF"/>
      </left>
      <right style="medium">
        <color rgb="FF000000"/>
      </right>
      <top/>
      <bottom/>
      <diagonal/>
    </border>
    <border>
      <left style="medium">
        <color rgb="FF000000"/>
      </left>
      <right/>
      <top/>
      <bottom/>
      <diagonal/>
    </border>
    <border>
      <left style="medium">
        <color theme="1"/>
      </left>
      <right style="thin">
        <color rgb="FFBFBFBF"/>
      </right>
      <top style="thin">
        <color rgb="FFBFBFBF"/>
      </top>
      <bottom style="thin">
        <color rgb="FFBFBFBF"/>
      </bottom>
      <diagonal/>
    </border>
    <border>
      <left style="thin">
        <color rgb="FFBFBFBF"/>
      </left>
      <right style="medium">
        <color theme="1"/>
      </right>
      <top style="thin">
        <color rgb="FFBFBFBF"/>
      </top>
      <bottom style="thin">
        <color rgb="FFBFBFBF"/>
      </bottom>
      <diagonal/>
    </border>
    <border>
      <left/>
      <right style="medium">
        <color rgb="FF000000"/>
      </right>
      <top style="medium">
        <color rgb="FF000000"/>
      </top>
      <bottom style="thin">
        <color rgb="FF000000"/>
      </bottom>
      <diagonal/>
    </border>
    <border>
      <left style="medium">
        <color rgb="FF000000"/>
      </left>
      <right style="thin">
        <color rgb="FFBFBFBF"/>
      </right>
      <top style="thin">
        <color rgb="FF000000"/>
      </top>
      <bottom style="thin">
        <color rgb="FFBFBFBF"/>
      </bottom>
      <diagonal/>
    </border>
    <border>
      <left style="thin">
        <color rgb="FFBFBFBF"/>
      </left>
      <right style="medium">
        <color rgb="FF000000"/>
      </right>
      <top style="thin">
        <color rgb="FF000000"/>
      </top>
      <bottom style="thin">
        <color rgb="FFBFBFBF"/>
      </bottom>
      <diagonal/>
    </border>
    <border>
      <left style="medium">
        <color rgb="FF000000"/>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rgb="FFBFBFBF"/>
      </right>
      <top style="thin">
        <color rgb="FFBFBFBF"/>
      </top>
      <bottom style="medium">
        <color theme="1"/>
      </bottom>
      <diagonal/>
    </border>
    <border>
      <left style="thin">
        <color rgb="FFBFBFBF"/>
      </left>
      <right style="medium">
        <color theme="1"/>
      </right>
      <top style="thin">
        <color rgb="FFBFBFBF"/>
      </top>
      <bottom style="medium">
        <color theme="1"/>
      </bottom>
      <diagonal/>
    </border>
  </borders>
  <cellStyleXfs count="1">
    <xf numFmtId="0" fontId="0" fillId="0" borderId="0"/>
  </cellStyleXfs>
  <cellXfs count="214">
    <xf numFmtId="0" fontId="0" fillId="0" borderId="0" xfId="0"/>
    <xf numFmtId="0" fontId="2" fillId="0" borderId="0" xfId="0" applyFont="1"/>
    <xf numFmtId="0" fontId="2" fillId="0" borderId="0" xfId="0" applyFont="1" applyAlignment="1">
      <alignment horizontal="right"/>
    </xf>
    <xf numFmtId="164" fontId="2" fillId="0" borderId="0" xfId="0" applyNumberFormat="1" applyFont="1"/>
    <xf numFmtId="0" fontId="2" fillId="0" borderId="1" xfId="0" applyFont="1" applyBorder="1" applyAlignment="1">
      <alignment horizontal="left"/>
    </xf>
    <xf numFmtId="0" fontId="4" fillId="2" borderId="2" xfId="0" applyFont="1" applyFill="1" applyBorder="1" applyAlignment="1">
      <alignment vertical="center"/>
    </xf>
    <xf numFmtId="0" fontId="6" fillId="2" borderId="5" xfId="0" applyFont="1" applyFill="1" applyBorder="1" applyAlignment="1">
      <alignment horizontal="right"/>
    </xf>
    <xf numFmtId="164" fontId="7" fillId="2" borderId="6" xfId="0" applyNumberFormat="1" applyFont="1" applyFill="1" applyBorder="1" applyAlignment="1">
      <alignment horizontal="center" vertical="center"/>
    </xf>
    <xf numFmtId="0" fontId="10" fillId="0" borderId="10" xfId="0" applyFont="1" applyBorder="1" applyAlignment="1">
      <alignment horizontal="right"/>
    </xf>
    <xf numFmtId="164" fontId="2" fillId="3" borderId="11" xfId="0" applyNumberFormat="1" applyFont="1" applyFill="1" applyBorder="1"/>
    <xf numFmtId="0" fontId="11" fillId="0" borderId="0" xfId="0" applyFont="1"/>
    <xf numFmtId="0" fontId="12" fillId="0" borderId="0" xfId="0" applyFont="1" applyAlignment="1">
      <alignment vertical="top" wrapText="1"/>
    </xf>
    <xf numFmtId="0" fontId="12" fillId="0" borderId="15" xfId="0" applyFont="1" applyBorder="1" applyAlignment="1">
      <alignment horizontal="center" vertical="top" wrapText="1"/>
    </xf>
    <xf numFmtId="164" fontId="2" fillId="0" borderId="16" xfId="0" applyNumberFormat="1" applyFont="1" applyBorder="1"/>
    <xf numFmtId="0" fontId="10" fillId="0" borderId="15" xfId="0" applyFont="1" applyBorder="1" applyAlignment="1">
      <alignment horizontal="right"/>
    </xf>
    <xf numFmtId="1" fontId="2" fillId="4" borderId="16" xfId="0" applyNumberFormat="1" applyFont="1" applyFill="1" applyBorder="1" applyAlignment="1">
      <alignment horizontal="right"/>
    </xf>
    <xf numFmtId="164" fontId="2" fillId="3" borderId="16" xfId="0" applyNumberFormat="1" applyFont="1" applyFill="1" applyBorder="1" applyAlignment="1">
      <alignment horizontal="right"/>
    </xf>
    <xf numFmtId="164" fontId="2" fillId="3" borderId="16" xfId="0" applyNumberFormat="1" applyFont="1" applyFill="1" applyBorder="1"/>
    <xf numFmtId="0" fontId="12" fillId="0" borderId="22" xfId="0" applyFont="1" applyBorder="1" applyAlignment="1">
      <alignment horizontal="center" vertical="top" wrapText="1"/>
    </xf>
    <xf numFmtId="164" fontId="14" fillId="0" borderId="23" xfId="0" applyNumberFormat="1" applyFont="1" applyBorder="1" applyAlignment="1">
      <alignment horizontal="center" vertical="top" wrapText="1"/>
    </xf>
    <xf numFmtId="0" fontId="4" fillId="2" borderId="24" xfId="0" applyFont="1" applyFill="1" applyBorder="1" applyAlignment="1">
      <alignment horizontal="left" vertical="center"/>
    </xf>
    <xf numFmtId="0" fontId="6" fillId="2" borderId="25" xfId="0" applyFont="1" applyFill="1" applyBorder="1" applyAlignment="1">
      <alignment horizontal="right" vertical="top"/>
    </xf>
    <xf numFmtId="164" fontId="6" fillId="2" borderId="26" xfId="0" applyNumberFormat="1" applyFont="1" applyFill="1" applyBorder="1" applyAlignment="1">
      <alignment vertical="top"/>
    </xf>
    <xf numFmtId="0" fontId="10" fillId="0" borderId="28" xfId="0" applyFont="1" applyBorder="1" applyAlignment="1">
      <alignment horizontal="right"/>
    </xf>
    <xf numFmtId="1" fontId="2" fillId="4" borderId="29" xfId="0" applyNumberFormat="1" applyFont="1" applyFill="1" applyBorder="1"/>
    <xf numFmtId="1" fontId="2" fillId="0" borderId="30" xfId="0" applyNumberFormat="1" applyFont="1" applyBorder="1"/>
    <xf numFmtId="1" fontId="2" fillId="4" borderId="16" xfId="0" applyNumberFormat="1" applyFont="1" applyFill="1" applyBorder="1"/>
    <xf numFmtId="165" fontId="2" fillId="3" borderId="16" xfId="0" applyNumberFormat="1" applyFont="1" applyFill="1" applyBorder="1"/>
    <xf numFmtId="1" fontId="2" fillId="0" borderId="16" xfId="0" applyNumberFormat="1" applyFont="1" applyBorder="1"/>
    <xf numFmtId="165" fontId="2" fillId="5" borderId="16" xfId="0" applyNumberFormat="1" applyFont="1" applyFill="1" applyBorder="1"/>
    <xf numFmtId="166" fontId="2" fillId="3" borderId="31" xfId="0" applyNumberFormat="1" applyFont="1" applyFill="1" applyBorder="1"/>
    <xf numFmtId="0" fontId="12" fillId="0" borderId="9" xfId="0" applyFont="1" applyBorder="1" applyAlignment="1">
      <alignment horizontal="center" vertical="top" wrapText="1"/>
    </xf>
    <xf numFmtId="1" fontId="2" fillId="0" borderId="32" xfId="0" applyNumberFormat="1" applyFont="1" applyBorder="1"/>
    <xf numFmtId="0" fontId="10" fillId="0" borderId="9" xfId="0" applyFont="1" applyBorder="1" applyAlignment="1">
      <alignment horizontal="right"/>
    </xf>
    <xf numFmtId="167" fontId="2" fillId="0" borderId="32" xfId="0" applyNumberFormat="1" applyFont="1" applyBorder="1" applyAlignment="1">
      <alignment horizontal="right"/>
    </xf>
    <xf numFmtId="0" fontId="12" fillId="0" borderId="14" xfId="0" applyFont="1" applyBorder="1" applyAlignment="1">
      <alignment horizontal="center" vertical="top" wrapText="1"/>
    </xf>
    <xf numFmtId="166" fontId="2" fillId="3" borderId="16" xfId="0" applyNumberFormat="1" applyFont="1" applyFill="1" applyBorder="1"/>
    <xf numFmtId="164" fontId="14" fillId="0" borderId="16" xfId="0" applyNumberFormat="1" applyFont="1" applyBorder="1" applyAlignment="1">
      <alignment horizontal="center" vertical="top" wrapText="1"/>
    </xf>
    <xf numFmtId="0" fontId="10" fillId="0" borderId="14" xfId="0" applyFont="1" applyBorder="1" applyAlignment="1">
      <alignment horizontal="right"/>
    </xf>
    <xf numFmtId="164" fontId="2" fillId="3" borderId="31" xfId="0" applyNumberFormat="1" applyFont="1" applyFill="1" applyBorder="1"/>
    <xf numFmtId="168" fontId="11" fillId="0" borderId="0" xfId="0" applyNumberFormat="1" applyFont="1"/>
    <xf numFmtId="2" fontId="2" fillId="0" borderId="0" xfId="0" applyNumberFormat="1" applyFont="1"/>
    <xf numFmtId="0" fontId="10" fillId="0" borderId="0" xfId="0"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right" vertical="top" wrapText="1"/>
    </xf>
    <xf numFmtId="0" fontId="4" fillId="2" borderId="24" xfId="0" applyFont="1" applyFill="1" applyBorder="1" applyAlignment="1">
      <alignment horizontal="left" vertical="center" wrapText="1"/>
    </xf>
    <xf numFmtId="0" fontId="7" fillId="2" borderId="25" xfId="0" applyFont="1" applyFill="1" applyBorder="1" applyAlignment="1">
      <alignment horizontal="right"/>
    </xf>
    <xf numFmtId="164" fontId="7" fillId="2" borderId="26" xfId="0" applyNumberFormat="1" applyFont="1" applyFill="1" applyBorder="1"/>
    <xf numFmtId="0" fontId="10" fillId="0" borderId="37" xfId="0" applyFont="1" applyBorder="1" applyAlignment="1">
      <alignment horizontal="right"/>
    </xf>
    <xf numFmtId="164" fontId="2" fillId="4" borderId="38" xfId="0" applyNumberFormat="1" applyFont="1" applyFill="1" applyBorder="1" applyAlignment="1">
      <alignment horizontal="right"/>
    </xf>
    <xf numFmtId="0" fontId="10" fillId="0" borderId="40" xfId="0" applyFont="1" applyBorder="1" applyAlignment="1">
      <alignment horizontal="right"/>
    </xf>
    <xf numFmtId="0" fontId="15" fillId="0" borderId="41" xfId="0" applyFont="1" applyBorder="1"/>
    <xf numFmtId="0" fontId="10" fillId="0" borderId="13" xfId="0" applyFont="1" applyBorder="1" applyAlignment="1">
      <alignment horizontal="right"/>
    </xf>
    <xf numFmtId="164" fontId="14" fillId="0" borderId="30" xfId="0" applyNumberFormat="1" applyFont="1" applyBorder="1" applyAlignment="1">
      <alignment horizontal="center" vertical="center" wrapText="1"/>
    </xf>
    <xf numFmtId="164" fontId="14" fillId="0" borderId="32" xfId="0" applyNumberFormat="1" applyFont="1" applyBorder="1" applyAlignment="1">
      <alignment horizontal="center" vertical="center" wrapText="1"/>
    </xf>
    <xf numFmtId="0" fontId="10" fillId="0" borderId="33" xfId="0" applyFont="1" applyBorder="1" applyAlignment="1">
      <alignment horizontal="center" vertical="center" wrapText="1"/>
    </xf>
    <xf numFmtId="164" fontId="10" fillId="5" borderId="16" xfId="0" applyNumberFormat="1" applyFont="1" applyFill="1" applyBorder="1" applyAlignment="1">
      <alignment horizontal="center" vertical="center"/>
    </xf>
    <xf numFmtId="0" fontId="15" fillId="0" borderId="9" xfId="0" applyFont="1" applyBorder="1"/>
    <xf numFmtId="164" fontId="14" fillId="0" borderId="4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0" xfId="0" applyFont="1" applyBorder="1" applyAlignment="1">
      <alignment horizontal="right" vertical="top" wrapText="1"/>
    </xf>
    <xf numFmtId="164" fontId="10" fillId="4" borderId="11" xfId="0" applyNumberFormat="1" applyFont="1" applyFill="1" applyBorder="1" applyAlignment="1">
      <alignment horizontal="right" vertical="top"/>
    </xf>
    <xf numFmtId="0" fontId="2" fillId="0" borderId="15" xfId="0" applyFont="1" applyBorder="1" applyAlignment="1">
      <alignment horizontal="right" vertical="top"/>
    </xf>
    <xf numFmtId="164" fontId="16" fillId="0" borderId="16" xfId="0" applyNumberFormat="1" applyFont="1" applyBorder="1" applyAlignment="1">
      <alignment horizontal="center" vertical="top" wrapText="1"/>
    </xf>
    <xf numFmtId="169" fontId="2" fillId="0" borderId="0" xfId="0" applyNumberFormat="1" applyFont="1"/>
    <xf numFmtId="164" fontId="10" fillId="3" borderId="16" xfId="0" applyNumberFormat="1" applyFont="1" applyFill="1" applyBorder="1"/>
    <xf numFmtId="0" fontId="15" fillId="0" borderId="15" xfId="0" applyFont="1" applyBorder="1"/>
    <xf numFmtId="0" fontId="15" fillId="0" borderId="16" xfId="0" applyFont="1" applyBorder="1"/>
    <xf numFmtId="164" fontId="10" fillId="5" borderId="16" xfId="0" applyNumberFormat="1" applyFont="1" applyFill="1" applyBorder="1"/>
    <xf numFmtId="164" fontId="14" fillId="0" borderId="23" xfId="0" applyNumberFormat="1" applyFont="1" applyBorder="1" applyAlignment="1">
      <alignment horizontal="center" wrapText="1"/>
    </xf>
    <xf numFmtId="0" fontId="15" fillId="0" borderId="0" xfId="0" applyFont="1"/>
    <xf numFmtId="0" fontId="12" fillId="0" borderId="0" xfId="0" applyFont="1" applyAlignment="1">
      <alignment horizontal="center" vertical="top" wrapText="1"/>
    </xf>
    <xf numFmtId="164" fontId="14" fillId="0" borderId="0" xfId="0" applyNumberFormat="1" applyFont="1" applyAlignment="1">
      <alignment horizontal="center" wrapText="1"/>
    </xf>
    <xf numFmtId="0" fontId="13" fillId="6" borderId="10" xfId="0" applyFont="1" applyFill="1" applyBorder="1" applyAlignment="1">
      <alignment vertical="top" wrapText="1"/>
    </xf>
    <xf numFmtId="0" fontId="10" fillId="6" borderId="25" xfId="0" applyFont="1" applyFill="1" applyBorder="1" applyAlignment="1">
      <alignment horizontal="right" vertical="top" wrapText="1"/>
    </xf>
    <xf numFmtId="164" fontId="10" fillId="5" borderId="11" xfId="0" applyNumberFormat="1" applyFont="1" applyFill="1" applyBorder="1" applyAlignment="1">
      <alignment horizontal="right" vertical="top"/>
    </xf>
    <xf numFmtId="0" fontId="9" fillId="0" borderId="50" xfId="0" applyFont="1" applyBorder="1" applyAlignment="1">
      <alignment vertical="top" wrapText="1"/>
    </xf>
    <xf numFmtId="0" fontId="17" fillId="0" borderId="15" xfId="0" applyFont="1" applyBorder="1" applyAlignment="1">
      <alignment horizontal="right" vertical="top" wrapText="1"/>
    </xf>
    <xf numFmtId="164" fontId="10" fillId="4" borderId="51" xfId="0" applyNumberFormat="1" applyFont="1" applyFill="1" applyBorder="1"/>
    <xf numFmtId="0" fontId="9" fillId="0" borderId="54" xfId="0" applyFont="1" applyBorder="1" applyAlignment="1">
      <alignment horizontal="left" vertical="top" wrapText="1"/>
    </xf>
    <xf numFmtId="0" fontId="17" fillId="0" borderId="22" xfId="0" applyFont="1" applyBorder="1" applyAlignment="1">
      <alignment horizontal="right" vertical="top" wrapText="1"/>
    </xf>
    <xf numFmtId="164" fontId="10" fillId="5" borderId="55" xfId="0" applyNumberFormat="1" applyFont="1" applyFill="1" applyBorder="1"/>
    <xf numFmtId="0" fontId="8" fillId="6" borderId="56" xfId="0" applyFont="1" applyFill="1" applyBorder="1" applyAlignment="1">
      <alignment horizontal="left" vertical="top" wrapText="1"/>
    </xf>
    <xf numFmtId="0" fontId="9" fillId="6" borderId="56" xfId="0" applyFont="1" applyFill="1" applyBorder="1" applyAlignment="1">
      <alignment horizontal="left" vertical="top" wrapText="1"/>
    </xf>
    <xf numFmtId="164" fontId="10" fillId="6" borderId="56" xfId="0" applyNumberFormat="1" applyFont="1" applyFill="1" applyBorder="1"/>
    <xf numFmtId="0" fontId="18" fillId="0" borderId="60" xfId="0" applyFont="1" applyBorder="1" applyAlignment="1">
      <alignment horizontal="right"/>
    </xf>
    <xf numFmtId="0" fontId="18" fillId="4" borderId="62" xfId="0" applyFont="1" applyFill="1" applyBorder="1"/>
    <xf numFmtId="0" fontId="18" fillId="0" borderId="61" xfId="0" applyFont="1" applyBorder="1" applyAlignment="1">
      <alignment horizontal="center"/>
    </xf>
    <xf numFmtId="14" fontId="18" fillId="4" borderId="63" xfId="0" applyNumberFormat="1" applyFont="1" applyFill="1" applyBorder="1" applyAlignment="1">
      <alignment horizontal="center"/>
    </xf>
    <xf numFmtId="0" fontId="18" fillId="4" borderId="65" xfId="0" applyFont="1" applyFill="1" applyBorder="1"/>
    <xf numFmtId="0" fontId="18" fillId="0" borderId="0" xfId="0" applyFont="1" applyAlignment="1">
      <alignment horizontal="left"/>
    </xf>
    <xf numFmtId="0" fontId="8" fillId="0" borderId="64" xfId="0" applyFont="1" applyBorder="1"/>
    <xf numFmtId="0" fontId="8" fillId="0" borderId="0" xfId="0" applyFont="1" applyAlignment="1">
      <alignment horizontal="center"/>
    </xf>
    <xf numFmtId="164" fontId="8" fillId="0" borderId="0" xfId="0" applyNumberFormat="1" applyFont="1" applyAlignment="1">
      <alignment horizontal="right"/>
    </xf>
    <xf numFmtId="164" fontId="8" fillId="0" borderId="41" xfId="0" applyNumberFormat="1" applyFont="1" applyBorder="1"/>
    <xf numFmtId="164" fontId="8" fillId="5" borderId="65" xfId="0" applyNumberFormat="1" applyFont="1" applyFill="1" applyBorder="1" applyAlignment="1">
      <alignment horizontal="left"/>
    </xf>
    <xf numFmtId="0" fontId="8" fillId="0" borderId="52"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xf>
    <xf numFmtId="164" fontId="18" fillId="0" borderId="43" xfId="0" applyNumberFormat="1" applyFont="1" applyBorder="1"/>
    <xf numFmtId="0" fontId="18" fillId="0" borderId="0" xfId="0" applyFont="1"/>
    <xf numFmtId="0" fontId="18" fillId="0" borderId="0" xfId="0" applyFont="1" applyAlignment="1">
      <alignment horizontal="right"/>
    </xf>
    <xf numFmtId="164" fontId="18" fillId="0" borderId="0" xfId="0" applyNumberFormat="1" applyFont="1"/>
    <xf numFmtId="0" fontId="15" fillId="0" borderId="61" xfId="0" applyFont="1" applyBorder="1"/>
    <xf numFmtId="0" fontId="18" fillId="0" borderId="61" xfId="0" applyFont="1" applyBorder="1"/>
    <xf numFmtId="14" fontId="18" fillId="0" borderId="66" xfId="0" applyNumberFormat="1" applyFont="1" applyBorder="1" applyAlignment="1">
      <alignment horizontal="center"/>
    </xf>
    <xf numFmtId="0" fontId="18" fillId="0" borderId="64" xfId="0" applyFont="1" applyBorder="1" applyAlignment="1">
      <alignment horizontal="left"/>
    </xf>
    <xf numFmtId="164" fontId="2" fillId="5" borderId="65" xfId="0" applyNumberFormat="1" applyFont="1" applyFill="1" applyBorder="1" applyAlignment="1">
      <alignment horizontal="right"/>
    </xf>
    <xf numFmtId="164" fontId="2" fillId="8" borderId="65" xfId="0" applyNumberFormat="1" applyFont="1" applyFill="1" applyBorder="1" applyAlignment="1">
      <alignment horizontal="right"/>
    </xf>
    <xf numFmtId="0" fontId="8" fillId="0" borderId="64" xfId="0" applyFont="1" applyBorder="1" applyAlignment="1">
      <alignment horizontal="left"/>
    </xf>
    <xf numFmtId="0" fontId="8" fillId="0" borderId="0" xfId="0" applyFont="1"/>
    <xf numFmtId="164" fontId="10" fillId="5" borderId="65" xfId="0" applyNumberFormat="1" applyFont="1" applyFill="1" applyBorder="1" applyAlignment="1">
      <alignment horizontal="right"/>
    </xf>
    <xf numFmtId="0" fontId="15" fillId="0" borderId="1" xfId="0" applyFont="1" applyBorder="1"/>
    <xf numFmtId="0" fontId="8" fillId="0" borderId="0" xfId="0" applyFont="1" applyAlignment="1">
      <alignment horizontal="left"/>
    </xf>
    <xf numFmtId="167" fontId="2" fillId="0" borderId="0" xfId="0" applyNumberFormat="1" applyFont="1" applyAlignment="1">
      <alignment horizontal="center"/>
    </xf>
    <xf numFmtId="164" fontId="2" fillId="0" borderId="0" xfId="0" applyNumberFormat="1" applyFont="1" applyAlignment="1">
      <alignment horizontal="center"/>
    </xf>
    <xf numFmtId="0" fontId="10" fillId="0" borderId="57" xfId="0" applyFont="1" applyBorder="1"/>
    <xf numFmtId="164" fontId="2" fillId="3" borderId="69" xfId="0" applyNumberFormat="1" applyFont="1" applyFill="1" applyBorder="1"/>
    <xf numFmtId="0" fontId="2" fillId="0" borderId="72" xfId="0" applyFont="1" applyBorder="1" applyAlignment="1">
      <alignment horizontal="center"/>
    </xf>
    <xf numFmtId="10" fontId="2" fillId="4" borderId="73" xfId="0" applyNumberFormat="1" applyFont="1" applyFill="1" applyBorder="1" applyAlignment="1">
      <alignment horizontal="center"/>
    </xf>
    <xf numFmtId="10" fontId="2" fillId="3" borderId="65" xfId="0" applyNumberFormat="1" applyFont="1" applyFill="1" applyBorder="1" applyAlignment="1">
      <alignment horizontal="center"/>
    </xf>
    <xf numFmtId="0" fontId="10" fillId="0" borderId="46" xfId="0" applyFont="1" applyBorder="1"/>
    <xf numFmtId="0" fontId="2" fillId="0" borderId="74" xfId="0" applyFont="1" applyBorder="1"/>
    <xf numFmtId="0" fontId="2" fillId="0" borderId="75" xfId="0" applyFont="1" applyBorder="1"/>
    <xf numFmtId="0" fontId="2" fillId="0" borderId="76" xfId="0" applyFont="1" applyBorder="1"/>
    <xf numFmtId="0" fontId="2" fillId="0" borderId="77" xfId="0" applyFont="1" applyBorder="1"/>
    <xf numFmtId="164" fontId="2" fillId="3" borderId="78" xfId="0" applyNumberFormat="1" applyFont="1" applyFill="1" applyBorder="1"/>
    <xf numFmtId="0" fontId="2" fillId="0" borderId="79" xfId="0" applyFont="1" applyBorder="1"/>
    <xf numFmtId="164" fontId="2" fillId="3" borderId="80" xfId="0" applyNumberFormat="1" applyFont="1" applyFill="1" applyBorder="1"/>
    <xf numFmtId="0" fontId="10" fillId="0" borderId="81" xfId="0" applyFont="1" applyBorder="1"/>
    <xf numFmtId="0" fontId="2" fillId="0" borderId="82" xfId="0" applyFont="1" applyBorder="1"/>
    <xf numFmtId="0" fontId="2" fillId="0" borderId="83" xfId="0" applyFont="1" applyBorder="1"/>
    <xf numFmtId="0" fontId="2" fillId="0" borderId="84" xfId="0" applyFont="1" applyBorder="1"/>
    <xf numFmtId="0" fontId="2" fillId="0" borderId="85" xfId="0" applyFont="1" applyBorder="1"/>
    <xf numFmtId="0" fontId="2" fillId="0" borderId="86" xfId="0" applyFont="1" applyBorder="1"/>
    <xf numFmtId="0" fontId="2" fillId="0" borderId="85" xfId="0" quotePrefix="1" applyFont="1" applyBorder="1" applyAlignment="1">
      <alignment horizontal="left"/>
    </xf>
    <xf numFmtId="0" fontId="2" fillId="3" borderId="65" xfId="0" applyFont="1" applyFill="1" applyBorder="1"/>
    <xf numFmtId="0" fontId="10" fillId="0" borderId="0" xfId="0" quotePrefix="1" applyFont="1"/>
    <xf numFmtId="0" fontId="2" fillId="4" borderId="65" xfId="0" applyFont="1" applyFill="1" applyBorder="1"/>
    <xf numFmtId="0" fontId="2" fillId="0" borderId="0" xfId="0" quotePrefix="1" applyFont="1"/>
    <xf numFmtId="0" fontId="2" fillId="0" borderId="87" xfId="0" quotePrefix="1" applyFont="1" applyBorder="1" applyAlignment="1">
      <alignment horizontal="left"/>
    </xf>
    <xf numFmtId="0" fontId="2" fillId="0" borderId="88" xfId="0" applyFont="1" applyBorder="1"/>
    <xf numFmtId="170" fontId="2" fillId="0" borderId="60" xfId="0" applyNumberFormat="1" applyFont="1" applyBorder="1"/>
    <xf numFmtId="0" fontId="15" fillId="0" borderId="66" xfId="0" applyFont="1" applyBorder="1"/>
    <xf numFmtId="170" fontId="2" fillId="0" borderId="52" xfId="0" applyNumberFormat="1" applyFont="1" applyBorder="1"/>
    <xf numFmtId="0" fontId="15" fillId="0" borderId="43" xfId="0" applyFont="1" applyBorder="1"/>
    <xf numFmtId="0" fontId="2" fillId="0" borderId="89" xfId="0" applyFont="1" applyBorder="1" applyAlignment="1">
      <alignment horizontal="center"/>
    </xf>
    <xf numFmtId="10" fontId="2" fillId="4" borderId="90" xfId="0" applyNumberFormat="1" applyFont="1" applyFill="1" applyBorder="1" applyAlignment="1">
      <alignment horizontal="center"/>
    </xf>
    <xf numFmtId="0" fontId="2" fillId="0" borderId="0" xfId="0" applyFont="1" applyAlignment="1">
      <alignment horizontal="center"/>
    </xf>
    <xf numFmtId="10" fontId="2" fillId="0" borderId="0" xfId="0" applyNumberFormat="1" applyFont="1" applyAlignment="1">
      <alignment horizontal="center"/>
    </xf>
    <xf numFmtId="0" fontId="8" fillId="0" borderId="17" xfId="0" applyFont="1" applyBorder="1" applyAlignment="1">
      <alignment horizontal="left" vertical="top" wrapText="1"/>
    </xf>
    <xf numFmtId="0" fontId="5" fillId="0" borderId="12" xfId="0" applyFont="1" applyBorder="1"/>
    <xf numFmtId="0" fontId="9" fillId="0" borderId="9" xfId="0" applyFont="1" applyBorder="1" applyAlignment="1">
      <alignment horizontal="left" vertical="top" wrapText="1"/>
    </xf>
    <xf numFmtId="0" fontId="5" fillId="0" borderId="14" xfId="0" applyFont="1" applyBorder="1"/>
    <xf numFmtId="0" fontId="13" fillId="0" borderId="9" xfId="0" applyFont="1" applyBorder="1" applyAlignment="1">
      <alignment horizontal="left" vertical="top" wrapText="1"/>
    </xf>
    <xf numFmtId="0" fontId="8" fillId="0" borderId="18" xfId="0" applyFont="1" applyBorder="1" applyAlignment="1">
      <alignment horizontal="left" vertical="top" wrapText="1"/>
    </xf>
    <xf numFmtId="0" fontId="5" fillId="0" borderId="20" xfId="0" applyFont="1" applyBorder="1"/>
    <xf numFmtId="0" fontId="9" fillId="0" borderId="19" xfId="0" applyFont="1" applyBorder="1" applyAlignment="1">
      <alignment horizontal="left" vertical="top" wrapText="1"/>
    </xf>
    <xf numFmtId="0" fontId="5" fillId="0" borderId="21" xfId="0" applyFont="1" applyBorder="1"/>
    <xf numFmtId="0" fontId="4" fillId="2" borderId="3" xfId="0" applyFont="1" applyFill="1" applyBorder="1" applyAlignment="1">
      <alignment horizontal="left" vertical="center" wrapText="1"/>
    </xf>
    <xf numFmtId="0" fontId="5" fillId="0" borderId="4" xfId="0" applyFont="1" applyBorder="1"/>
    <xf numFmtId="0" fontId="8" fillId="0" borderId="35" xfId="0" applyFont="1" applyBorder="1" applyAlignment="1">
      <alignment horizontal="left" vertical="top" wrapText="1"/>
    </xf>
    <xf numFmtId="0" fontId="5" fillId="0" borderId="39" xfId="0" applyFont="1" applyBorder="1"/>
    <xf numFmtId="0" fontId="9" fillId="0" borderId="36" xfId="0" applyFont="1" applyBorder="1" applyAlignment="1">
      <alignment horizontal="left" vertical="top" wrapText="1"/>
    </xf>
    <xf numFmtId="0" fontId="5" fillId="0" borderId="40" xfId="0" applyFont="1" applyBorder="1"/>
    <xf numFmtId="0" fontId="9" fillId="0" borderId="27" xfId="0" applyFont="1" applyBorder="1" applyAlignment="1">
      <alignment horizontal="left" vertical="top" wrapText="1"/>
    </xf>
    <xf numFmtId="0" fontId="5" fillId="0" borderId="18" xfId="0" applyFont="1" applyBorder="1"/>
    <xf numFmtId="0" fontId="5" fillId="0" borderId="19" xfId="0" applyFont="1" applyBorder="1"/>
    <xf numFmtId="0" fontId="9" fillId="0" borderId="34" xfId="0" applyFont="1" applyBorder="1" applyAlignment="1">
      <alignment horizontal="left" vertical="top" wrapText="1"/>
    </xf>
    <xf numFmtId="0" fontId="0" fillId="0" borderId="0" xfId="0"/>
    <xf numFmtId="0" fontId="5" fillId="0" borderId="34" xfId="0" applyFont="1" applyBorder="1"/>
    <xf numFmtId="0" fontId="5" fillId="0" borderId="42" xfId="0" applyFont="1" applyBorder="1"/>
    <xf numFmtId="0" fontId="5" fillId="0" borderId="1" xfId="0" applyFont="1" applyBorder="1"/>
    <xf numFmtId="0" fontId="8" fillId="0" borderId="7" xfId="0" applyFont="1" applyBorder="1" applyAlignment="1">
      <alignment horizontal="left" vertical="top" wrapText="1"/>
    </xf>
    <xf numFmtId="0" fontId="13" fillId="0" borderId="19" xfId="0" applyFont="1" applyBorder="1" applyAlignment="1">
      <alignment horizontal="left" vertical="top" wrapText="1"/>
    </xf>
    <xf numFmtId="0" fontId="5" fillId="0" borderId="44" xfId="0" applyFont="1" applyBorder="1"/>
    <xf numFmtId="0" fontId="5" fillId="0" borderId="45" xfId="0" applyFont="1" applyBorder="1"/>
    <xf numFmtId="0" fontId="8" fillId="6" borderId="46" xfId="0" applyFont="1" applyFill="1" applyBorder="1" applyAlignment="1">
      <alignment horizontal="left" vertical="top" wrapText="1"/>
    </xf>
    <xf numFmtId="0" fontId="5" fillId="0" borderId="47" xfId="0" applyFont="1" applyBorder="1"/>
    <xf numFmtId="0" fontId="8" fillId="0" borderId="48" xfId="0" applyFont="1" applyBorder="1" applyAlignment="1">
      <alignment horizontal="left" vertical="top" wrapText="1"/>
    </xf>
    <xf numFmtId="0" fontId="5" fillId="0" borderId="49" xfId="0" applyFont="1" applyBorder="1"/>
    <xf numFmtId="0" fontId="8" fillId="0" borderId="52" xfId="0" applyFont="1" applyBorder="1" applyAlignment="1">
      <alignment horizontal="left" vertical="top" wrapText="1"/>
    </xf>
    <xf numFmtId="0" fontId="5" fillId="0" borderId="53" xfId="0" applyFont="1" applyBorder="1"/>
    <xf numFmtId="0" fontId="4" fillId="7" borderId="57" xfId="0" quotePrefix="1" applyFont="1" applyFill="1" applyBorder="1" applyAlignment="1">
      <alignment horizontal="center" vertical="center" wrapText="1"/>
    </xf>
    <xf numFmtId="0" fontId="5" fillId="0" borderId="58" xfId="0" applyFont="1" applyBorder="1"/>
    <xf numFmtId="0" fontId="5" fillId="0" borderId="59" xfId="0" applyFont="1" applyBorder="1"/>
    <xf numFmtId="0" fontId="18" fillId="0" borderId="60" xfId="0" applyFont="1" applyBorder="1" applyAlignment="1">
      <alignment horizontal="right"/>
    </xf>
    <xf numFmtId="0" fontId="5" fillId="0" borderId="61" xfId="0" applyFont="1" applyBorder="1"/>
    <xf numFmtId="0" fontId="18" fillId="0" borderId="0" xfId="0" applyFont="1" applyAlignment="1">
      <alignment horizontal="left"/>
    </xf>
    <xf numFmtId="0" fontId="5" fillId="0" borderId="41" xfId="0" applyFont="1" applyBorder="1"/>
    <xf numFmtId="0" fontId="18" fillId="0" borderId="64" xfId="0" applyFont="1" applyBorder="1" applyAlignment="1">
      <alignment horizontal="center"/>
    </xf>
    <xf numFmtId="0" fontId="1" fillId="0" borderId="0" xfId="0" applyFont="1" applyAlignment="1">
      <alignment horizontal="center"/>
    </xf>
    <xf numFmtId="0" fontId="3" fillId="0" borderId="0" xfId="0" applyFont="1" applyAlignment="1">
      <alignment horizontal="left" wrapText="1"/>
    </xf>
    <xf numFmtId="0" fontId="9" fillId="0" borderId="8" xfId="0" applyFont="1" applyBorder="1" applyAlignment="1">
      <alignment horizontal="left" vertical="top" wrapText="1"/>
    </xf>
    <xf numFmtId="0" fontId="5" fillId="0" borderId="13" xfId="0" applyFont="1" applyBorder="1"/>
    <xf numFmtId="0" fontId="9" fillId="0" borderId="33" xfId="0" applyFont="1" applyBorder="1" applyAlignment="1">
      <alignment horizontal="left" vertical="top" wrapText="1"/>
    </xf>
    <xf numFmtId="0" fontId="10" fillId="0" borderId="0" xfId="0" applyFont="1" applyAlignment="1">
      <alignment horizontal="left" vertical="top"/>
    </xf>
    <xf numFmtId="0" fontId="18" fillId="0" borderId="64" xfId="0" applyFont="1" applyBorder="1" applyAlignment="1">
      <alignment horizontal="right"/>
    </xf>
    <xf numFmtId="0" fontId="8" fillId="0" borderId="52" xfId="0" applyFont="1" applyBorder="1" applyAlignment="1">
      <alignment horizontal="left"/>
    </xf>
    <xf numFmtId="0" fontId="8" fillId="0" borderId="0" xfId="0" applyFont="1" applyAlignment="1">
      <alignment horizontal="left"/>
    </xf>
    <xf numFmtId="170" fontId="10" fillId="0" borderId="57" xfId="0" applyNumberFormat="1" applyFont="1" applyBorder="1" applyAlignment="1">
      <alignment horizontal="center"/>
    </xf>
    <xf numFmtId="0" fontId="19" fillId="0" borderId="0" xfId="0" applyFont="1" applyAlignment="1">
      <alignment horizontal="left" vertical="center"/>
    </xf>
    <xf numFmtId="0" fontId="10" fillId="0" borderId="60" xfId="0" applyFont="1" applyBorder="1" applyAlignment="1">
      <alignment horizontal="center" wrapText="1"/>
    </xf>
    <xf numFmtId="0" fontId="5" fillId="0" borderId="64" xfId="0" applyFont="1" applyBorder="1"/>
    <xf numFmtId="10" fontId="10" fillId="3" borderId="67" xfId="0" applyNumberFormat="1" applyFont="1" applyFill="1" applyBorder="1" applyAlignment="1">
      <alignment horizontal="center" vertical="center"/>
    </xf>
    <xf numFmtId="0" fontId="5" fillId="0" borderId="70" xfId="0" applyFont="1" applyBorder="1"/>
    <xf numFmtId="10" fontId="10" fillId="3" borderId="68" xfId="0" applyNumberFormat="1" applyFont="1" applyFill="1" applyBorder="1" applyAlignment="1">
      <alignment horizontal="center" vertical="center"/>
    </xf>
    <xf numFmtId="0" fontId="5" fillId="0" borderId="71" xfId="0" applyFont="1" applyBorder="1"/>
    <xf numFmtId="0" fontId="20" fillId="0" borderId="60" xfId="0" applyFont="1" applyBorder="1" applyAlignment="1">
      <alignment horizontal="center"/>
    </xf>
    <xf numFmtId="0" fontId="5" fillId="0" borderId="66" xfId="0" applyFont="1" applyBorder="1"/>
    <xf numFmtId="0" fontId="21" fillId="0" borderId="60" xfId="0" applyFont="1" applyBorder="1" applyAlignment="1">
      <alignment horizontal="left" vertical="top" wrapText="1"/>
    </xf>
    <xf numFmtId="0" fontId="5" fillId="0" borderId="52" xfId="0" applyFont="1" applyBorder="1"/>
    <xf numFmtId="0" fontId="5" fillId="0" borderId="4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Rostered%20Leader'!A1"/></Relationships>
</file>

<file path=xl/drawings/drawing1.xml><?xml version="1.0" encoding="utf-8"?>
<xdr:wsDr xmlns:xdr="http://schemas.openxmlformats.org/drawingml/2006/spreadsheetDrawing" xmlns:a="http://schemas.openxmlformats.org/drawingml/2006/main">
  <xdr:oneCellAnchor>
    <xdr:from>
      <xdr:col>2</xdr:col>
      <xdr:colOff>1828800</xdr:colOff>
      <xdr:row>1</xdr:row>
      <xdr:rowOff>104775</xdr:rowOff>
    </xdr:from>
    <xdr:ext cx="2619375" cy="504825"/>
    <xdr:pic>
      <xdr:nvPicPr>
        <xdr:cNvPr id="2" name="image1.png" descr="Home - Indiana-Kentucky Synod, ELC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523875</xdr:colOff>
      <xdr:row>2</xdr:row>
      <xdr:rowOff>9525</xdr:rowOff>
    </xdr:from>
    <xdr:ext cx="2000250" cy="2667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4350638" y="3651413"/>
          <a:ext cx="1990725"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C65" sqref="C65"/>
    </sheetView>
  </sheetViews>
  <sheetFormatPr baseColWidth="10" defaultColWidth="12.6640625" defaultRowHeight="15" customHeight="1" x14ac:dyDescent="0.15"/>
  <cols>
    <col min="1" max="1" width="18.1640625" customWidth="1"/>
    <col min="2" max="2" width="24.1640625" customWidth="1"/>
    <col min="3" max="3" width="37" customWidth="1"/>
    <col min="4" max="4" width="10.6640625" customWidth="1"/>
    <col min="5" max="5" width="14.6640625" customWidth="1"/>
    <col min="6" max="6" width="8.1640625" customWidth="1"/>
    <col min="7" max="7" width="9.83203125" customWidth="1"/>
    <col min="8" max="25" width="7.6640625" customWidth="1"/>
  </cols>
  <sheetData>
    <row r="1" spans="1:26" ht="26.25" customHeight="1" x14ac:dyDescent="0.35">
      <c r="A1" s="192" t="s">
        <v>0</v>
      </c>
      <c r="B1" s="170"/>
      <c r="C1" s="170"/>
      <c r="D1" s="170"/>
      <c r="E1" s="170"/>
      <c r="F1" s="1"/>
      <c r="G1" s="1"/>
      <c r="H1" s="1"/>
      <c r="I1" s="1"/>
      <c r="J1" s="1"/>
      <c r="K1" s="1"/>
      <c r="L1" s="1"/>
      <c r="M1" s="1"/>
      <c r="N1" s="1"/>
      <c r="O1" s="1"/>
      <c r="P1" s="1"/>
      <c r="Q1" s="1"/>
      <c r="R1" s="1"/>
      <c r="S1" s="1"/>
      <c r="T1" s="1"/>
      <c r="U1" s="1"/>
      <c r="V1" s="1"/>
      <c r="W1" s="1"/>
      <c r="X1" s="1"/>
      <c r="Y1" s="1"/>
      <c r="Z1" s="1"/>
    </row>
    <row r="2" spans="1:26" ht="9.75" customHeight="1" x14ac:dyDescent="0.2">
      <c r="A2" s="1"/>
      <c r="B2" s="1"/>
      <c r="C2" s="1"/>
      <c r="D2" s="2"/>
      <c r="E2" s="3"/>
      <c r="F2" s="1"/>
      <c r="G2" s="1"/>
      <c r="H2" s="1"/>
      <c r="I2" s="1"/>
      <c r="J2" s="1"/>
      <c r="K2" s="1"/>
      <c r="L2" s="1"/>
      <c r="M2" s="1"/>
      <c r="N2" s="1"/>
      <c r="O2" s="1"/>
      <c r="P2" s="1"/>
      <c r="Q2" s="1"/>
      <c r="R2" s="1"/>
      <c r="S2" s="1"/>
      <c r="T2" s="1"/>
      <c r="U2" s="1"/>
      <c r="V2" s="1"/>
      <c r="W2" s="1"/>
      <c r="X2" s="1"/>
      <c r="Y2" s="1"/>
      <c r="Z2" s="1"/>
    </row>
    <row r="3" spans="1:26" ht="53.25" customHeight="1" x14ac:dyDescent="0.25">
      <c r="A3" s="193" t="s">
        <v>1</v>
      </c>
      <c r="B3" s="170"/>
      <c r="C3" s="170"/>
      <c r="D3" s="170"/>
      <c r="E3" s="170"/>
      <c r="F3" s="1"/>
      <c r="G3" s="1"/>
      <c r="H3" s="1"/>
      <c r="I3" s="1"/>
      <c r="J3" s="1"/>
      <c r="K3" s="1"/>
      <c r="L3" s="1"/>
      <c r="M3" s="1"/>
      <c r="N3" s="1"/>
      <c r="O3" s="1"/>
      <c r="P3" s="1"/>
      <c r="Q3" s="1"/>
      <c r="R3" s="1"/>
      <c r="S3" s="1"/>
      <c r="T3" s="1"/>
      <c r="U3" s="1"/>
      <c r="V3" s="1"/>
      <c r="W3" s="1"/>
      <c r="X3" s="1"/>
      <c r="Y3" s="1"/>
      <c r="Z3" s="1"/>
    </row>
    <row r="4" spans="1:26" ht="14.25" customHeight="1" x14ac:dyDescent="0.2">
      <c r="A4" s="4"/>
      <c r="B4" s="4"/>
      <c r="C4" s="4"/>
      <c r="D4" s="4"/>
      <c r="E4" s="4"/>
      <c r="F4" s="1"/>
      <c r="G4" s="1"/>
      <c r="H4" s="1"/>
      <c r="I4" s="1"/>
      <c r="J4" s="1"/>
      <c r="K4" s="1"/>
      <c r="L4" s="1"/>
      <c r="M4" s="1"/>
      <c r="N4" s="1"/>
      <c r="O4" s="1"/>
      <c r="P4" s="1"/>
      <c r="Q4" s="1"/>
      <c r="R4" s="1"/>
      <c r="S4" s="1"/>
      <c r="T4" s="1"/>
      <c r="U4" s="1"/>
      <c r="V4" s="1"/>
      <c r="W4" s="1"/>
      <c r="X4" s="1"/>
      <c r="Y4" s="1"/>
      <c r="Z4" s="1"/>
    </row>
    <row r="5" spans="1:26" ht="29.25" customHeight="1" x14ac:dyDescent="0.2">
      <c r="A5" s="5" t="s">
        <v>2</v>
      </c>
      <c r="B5" s="160" t="s">
        <v>3</v>
      </c>
      <c r="C5" s="161"/>
      <c r="D5" s="6"/>
      <c r="E5" s="7"/>
      <c r="F5" s="1"/>
      <c r="G5" s="1"/>
      <c r="H5" s="1"/>
      <c r="I5" s="1"/>
      <c r="J5" s="1"/>
      <c r="K5" s="1"/>
      <c r="L5" s="1"/>
      <c r="M5" s="1"/>
      <c r="N5" s="1"/>
      <c r="O5" s="1"/>
      <c r="P5" s="1"/>
      <c r="Q5" s="1"/>
      <c r="R5" s="1"/>
      <c r="S5" s="1"/>
      <c r="T5" s="1"/>
      <c r="U5" s="1"/>
      <c r="V5" s="1"/>
      <c r="W5" s="1"/>
      <c r="X5" s="1"/>
      <c r="Y5" s="1"/>
      <c r="Z5" s="1"/>
    </row>
    <row r="6" spans="1:26" ht="14.25" customHeight="1" x14ac:dyDescent="0.2">
      <c r="A6" s="174" t="s">
        <v>4</v>
      </c>
      <c r="B6" s="194" t="s">
        <v>5</v>
      </c>
      <c r="C6" s="153" t="s">
        <v>6</v>
      </c>
      <c r="D6" s="8" t="s">
        <v>7</v>
      </c>
      <c r="E6" s="9">
        <f>'Reference Values'!G4</f>
        <v>62497.951991999995</v>
      </c>
      <c r="F6" s="10"/>
      <c r="G6" s="1"/>
      <c r="H6" s="11"/>
      <c r="I6" s="1"/>
      <c r="J6" s="1"/>
      <c r="K6" s="1"/>
      <c r="L6" s="1"/>
      <c r="M6" s="1"/>
      <c r="N6" s="1"/>
      <c r="O6" s="1"/>
      <c r="P6" s="1"/>
      <c r="Q6" s="1"/>
      <c r="R6" s="1"/>
      <c r="S6" s="1"/>
      <c r="T6" s="1"/>
      <c r="U6" s="1"/>
      <c r="V6" s="1"/>
      <c r="W6" s="1"/>
      <c r="X6" s="1"/>
      <c r="Y6" s="1"/>
      <c r="Z6" s="1"/>
    </row>
    <row r="7" spans="1:26" ht="99" customHeight="1" x14ac:dyDescent="0.2">
      <c r="A7" s="152"/>
      <c r="B7" s="195"/>
      <c r="C7" s="154"/>
      <c r="D7" s="12"/>
      <c r="E7" s="13"/>
      <c r="F7" s="1"/>
      <c r="G7" s="1"/>
      <c r="H7" s="11"/>
      <c r="I7" s="1"/>
      <c r="J7" s="1"/>
      <c r="K7" s="1"/>
      <c r="L7" s="1"/>
      <c r="M7" s="1"/>
      <c r="N7" s="1"/>
      <c r="O7" s="1"/>
      <c r="P7" s="1"/>
      <c r="Q7" s="1"/>
      <c r="R7" s="1"/>
      <c r="S7" s="1"/>
      <c r="T7" s="1"/>
      <c r="U7" s="1"/>
      <c r="V7" s="1"/>
      <c r="W7" s="1"/>
      <c r="X7" s="1"/>
      <c r="Y7" s="1"/>
      <c r="Z7" s="1"/>
    </row>
    <row r="8" spans="1:26" ht="15" customHeight="1" x14ac:dyDescent="0.2">
      <c r="A8" s="151" t="s">
        <v>8</v>
      </c>
      <c r="B8" s="153" t="s">
        <v>9</v>
      </c>
      <c r="C8" s="153" t="s">
        <v>176</v>
      </c>
      <c r="D8" s="14" t="s">
        <v>10</v>
      </c>
      <c r="E8" s="15" t="s">
        <v>179</v>
      </c>
      <c r="F8" s="1"/>
      <c r="G8" s="1"/>
      <c r="H8" s="1"/>
      <c r="I8" s="1"/>
      <c r="J8" s="1"/>
      <c r="K8" s="1"/>
      <c r="L8" s="1"/>
      <c r="M8" s="1"/>
      <c r="N8" s="1"/>
      <c r="O8" s="1"/>
      <c r="P8" s="1"/>
      <c r="Q8" s="1"/>
      <c r="R8" s="1"/>
      <c r="S8" s="1"/>
      <c r="T8" s="1"/>
      <c r="U8" s="1"/>
      <c r="V8" s="1"/>
      <c r="W8" s="1"/>
      <c r="X8" s="1"/>
      <c r="Y8" s="1"/>
      <c r="Z8" s="1"/>
    </row>
    <row r="9" spans="1:26" x14ac:dyDescent="0.2">
      <c r="A9" s="167"/>
      <c r="B9" s="168"/>
      <c r="C9" s="168"/>
      <c r="D9" s="14" t="s">
        <v>11</v>
      </c>
      <c r="E9" s="16">
        <f>VLOOKUP(E8,'Reference Values'!F7:G12, 2, FALSE)</f>
        <v>5000</v>
      </c>
      <c r="F9" s="10"/>
      <c r="G9" s="1"/>
      <c r="H9" s="1"/>
      <c r="I9" s="1"/>
      <c r="J9" s="1"/>
      <c r="K9" s="1"/>
      <c r="L9" s="1"/>
      <c r="M9" s="1"/>
      <c r="N9" s="1"/>
      <c r="O9" s="1"/>
      <c r="P9" s="1"/>
      <c r="Q9" s="1"/>
      <c r="R9" s="1"/>
      <c r="S9" s="1"/>
      <c r="T9" s="1"/>
      <c r="U9" s="1"/>
      <c r="V9" s="1"/>
      <c r="W9" s="1"/>
      <c r="X9" s="1"/>
      <c r="Y9" s="1"/>
      <c r="Z9" s="1"/>
    </row>
    <row r="10" spans="1:26" ht="82.25" customHeight="1" x14ac:dyDescent="0.2">
      <c r="A10" s="152"/>
      <c r="B10" s="154"/>
      <c r="C10" s="154"/>
      <c r="D10" s="12"/>
      <c r="E10" s="13"/>
      <c r="F10" s="1"/>
      <c r="G10" s="1"/>
      <c r="H10" s="1"/>
      <c r="I10" s="1"/>
      <c r="J10" s="1"/>
      <c r="K10" s="1"/>
      <c r="L10" s="1"/>
      <c r="M10" s="1"/>
      <c r="N10" s="1"/>
      <c r="O10" s="1"/>
      <c r="P10" s="1"/>
      <c r="Q10" s="1"/>
      <c r="R10" s="1"/>
      <c r="S10" s="1"/>
      <c r="T10" s="1"/>
      <c r="U10" s="1"/>
      <c r="V10" s="1"/>
      <c r="W10" s="1"/>
      <c r="X10" s="1"/>
      <c r="Y10" s="1"/>
      <c r="Z10" s="1"/>
    </row>
    <row r="11" spans="1:26" ht="15" customHeight="1" x14ac:dyDescent="0.2">
      <c r="A11" s="151" t="s">
        <v>12</v>
      </c>
      <c r="B11" s="153"/>
      <c r="C11" s="155" t="s">
        <v>13</v>
      </c>
      <c r="D11" s="14" t="s">
        <v>14</v>
      </c>
      <c r="E11" s="17">
        <f>SUM(E6+E9)</f>
        <v>67497.951991999988</v>
      </c>
      <c r="F11" s="1"/>
      <c r="H11" s="1"/>
      <c r="I11" s="1"/>
      <c r="J11" s="1"/>
      <c r="K11" s="1"/>
      <c r="L11" s="1"/>
      <c r="M11" s="1"/>
      <c r="N11" s="1"/>
      <c r="O11" s="1"/>
      <c r="P11" s="1"/>
      <c r="Q11" s="1"/>
      <c r="R11" s="1"/>
      <c r="S11" s="1"/>
      <c r="T11" s="1"/>
      <c r="U11" s="1"/>
      <c r="V11" s="1"/>
      <c r="W11" s="1"/>
      <c r="X11" s="1"/>
      <c r="Y11" s="1"/>
      <c r="Z11" s="1"/>
    </row>
    <row r="12" spans="1:26" ht="22.5" customHeight="1" x14ac:dyDescent="0.2">
      <c r="A12" s="157"/>
      <c r="B12" s="159"/>
      <c r="C12" s="159"/>
      <c r="D12" s="18"/>
      <c r="E12" s="19" t="str">
        <f>IF(ISERROR(SUM(E6+E9)),"You Must Enter Data Above"," ")</f>
        <v xml:space="preserve"> </v>
      </c>
      <c r="F12" s="1"/>
      <c r="G12" s="3"/>
      <c r="H12" s="1"/>
      <c r="I12" s="1"/>
      <c r="J12" s="1"/>
      <c r="K12" s="1"/>
      <c r="L12" s="1"/>
      <c r="M12" s="1"/>
      <c r="N12" s="1"/>
      <c r="O12" s="1"/>
      <c r="P12" s="1"/>
      <c r="Q12" s="1"/>
      <c r="R12" s="1"/>
      <c r="S12" s="1"/>
      <c r="T12" s="1"/>
      <c r="U12" s="1"/>
      <c r="V12" s="1"/>
      <c r="W12" s="1"/>
      <c r="X12" s="1"/>
      <c r="Y12" s="1"/>
      <c r="Z12" s="1"/>
    </row>
    <row r="13" spans="1:26" ht="24" customHeight="1" x14ac:dyDescent="0.2">
      <c r="A13" s="1"/>
      <c r="B13" s="1"/>
      <c r="C13" s="1"/>
      <c r="D13" s="2"/>
      <c r="E13" s="3"/>
      <c r="F13" s="1"/>
      <c r="G13" s="1"/>
      <c r="H13" s="1"/>
      <c r="I13" s="1"/>
      <c r="J13" s="1"/>
      <c r="K13" s="1"/>
      <c r="L13" s="1"/>
      <c r="M13" s="1"/>
      <c r="N13" s="1"/>
      <c r="O13" s="1"/>
      <c r="P13" s="1"/>
      <c r="Q13" s="1"/>
      <c r="R13" s="1"/>
      <c r="S13" s="1"/>
      <c r="T13" s="1"/>
      <c r="U13" s="1"/>
      <c r="V13" s="1"/>
      <c r="W13" s="1"/>
      <c r="X13" s="1"/>
      <c r="Y13" s="1"/>
      <c r="Z13" s="1"/>
    </row>
    <row r="14" spans="1:26" ht="30.75" customHeight="1" x14ac:dyDescent="0.2">
      <c r="A14" s="20" t="s">
        <v>15</v>
      </c>
      <c r="B14" s="160" t="s">
        <v>16</v>
      </c>
      <c r="C14" s="161"/>
      <c r="D14" s="21"/>
      <c r="E14" s="22"/>
      <c r="F14" s="1"/>
      <c r="G14" s="1"/>
      <c r="H14" s="1"/>
      <c r="I14" s="1"/>
      <c r="J14" s="1"/>
      <c r="K14" s="1"/>
      <c r="L14" s="1"/>
      <c r="M14" s="1"/>
      <c r="N14" s="1"/>
      <c r="O14" s="1"/>
      <c r="P14" s="1"/>
      <c r="Q14" s="1"/>
      <c r="R14" s="1"/>
      <c r="S14" s="1"/>
      <c r="T14" s="1"/>
      <c r="U14" s="1"/>
      <c r="V14" s="1"/>
      <c r="W14" s="1"/>
      <c r="X14" s="1"/>
      <c r="Y14" s="1"/>
      <c r="Z14" s="1"/>
    </row>
    <row r="15" spans="1:26" ht="14.25" customHeight="1" x14ac:dyDescent="0.2">
      <c r="A15" s="174" t="s">
        <v>17</v>
      </c>
      <c r="B15" s="166" t="s">
        <v>18</v>
      </c>
      <c r="C15" s="166" t="s">
        <v>19</v>
      </c>
      <c r="D15" s="23" t="s">
        <v>20</v>
      </c>
      <c r="E15" s="24">
        <v>0</v>
      </c>
      <c r="F15" s="10"/>
      <c r="G15" s="3"/>
      <c r="H15" s="1"/>
      <c r="I15" s="1"/>
      <c r="J15" s="1"/>
      <c r="K15" s="1"/>
      <c r="L15" s="1"/>
      <c r="M15" s="1"/>
      <c r="N15" s="1"/>
      <c r="O15" s="1"/>
      <c r="P15" s="1"/>
      <c r="Q15" s="1"/>
      <c r="R15" s="1"/>
      <c r="S15" s="1"/>
      <c r="T15" s="1"/>
      <c r="U15" s="1"/>
      <c r="V15" s="1"/>
      <c r="W15" s="1"/>
      <c r="X15" s="1"/>
      <c r="Y15" s="1"/>
      <c r="Z15" s="1"/>
    </row>
    <row r="16" spans="1:26" ht="42" customHeight="1" x14ac:dyDescent="0.2">
      <c r="A16" s="152"/>
      <c r="B16" s="154"/>
      <c r="C16" s="154"/>
      <c r="D16" s="12"/>
      <c r="E16" s="25"/>
      <c r="F16" s="1"/>
      <c r="G16" s="1"/>
      <c r="H16" s="1"/>
      <c r="I16" s="1"/>
      <c r="J16" s="1"/>
      <c r="K16" s="1"/>
      <c r="L16" s="1"/>
      <c r="M16" s="1"/>
      <c r="N16" s="1"/>
      <c r="O16" s="1"/>
      <c r="P16" s="1"/>
      <c r="Q16" s="1"/>
      <c r="R16" s="1"/>
      <c r="S16" s="1"/>
      <c r="T16" s="1"/>
      <c r="U16" s="1"/>
      <c r="V16" s="1"/>
      <c r="W16" s="1"/>
      <c r="X16" s="1"/>
      <c r="Y16" s="1"/>
      <c r="Z16" s="1"/>
    </row>
    <row r="17" spans="1:26" ht="14.25" customHeight="1" x14ac:dyDescent="0.2">
      <c r="A17" s="151" t="s">
        <v>21</v>
      </c>
      <c r="B17" s="153" t="s">
        <v>22</v>
      </c>
      <c r="C17" s="153" t="s">
        <v>23</v>
      </c>
      <c r="D17" s="14" t="s">
        <v>24</v>
      </c>
      <c r="E17" s="26">
        <v>0</v>
      </c>
      <c r="F17" s="1"/>
      <c r="G17" s="1"/>
      <c r="H17" s="1"/>
      <c r="I17" s="1"/>
      <c r="J17" s="1"/>
      <c r="K17" s="1"/>
      <c r="L17" s="1"/>
      <c r="M17" s="1"/>
      <c r="N17" s="1"/>
      <c r="O17" s="1"/>
      <c r="P17" s="1"/>
      <c r="Q17" s="1"/>
      <c r="R17" s="1"/>
      <c r="S17" s="1"/>
      <c r="T17" s="1"/>
      <c r="U17" s="1"/>
      <c r="V17" s="1"/>
      <c r="W17" s="1"/>
      <c r="X17" s="1"/>
      <c r="Y17" s="1"/>
      <c r="Z17" s="1"/>
    </row>
    <row r="18" spans="1:26" ht="14.25" customHeight="1" x14ac:dyDescent="0.2">
      <c r="A18" s="167"/>
      <c r="B18" s="168"/>
      <c r="C18" s="168"/>
      <c r="D18" s="14" t="s">
        <v>25</v>
      </c>
      <c r="E18" s="27">
        <f>MIN(8,E17/3)</f>
        <v>0</v>
      </c>
      <c r="F18" s="1"/>
      <c r="G18" s="1"/>
      <c r="H18" s="1"/>
      <c r="I18" s="1"/>
      <c r="J18" s="1"/>
      <c r="K18" s="1"/>
      <c r="L18" s="1"/>
      <c r="M18" s="1"/>
      <c r="N18" s="1"/>
      <c r="O18" s="1"/>
      <c r="P18" s="1"/>
      <c r="Q18" s="1"/>
      <c r="R18" s="1"/>
      <c r="S18" s="1"/>
      <c r="T18" s="1"/>
      <c r="U18" s="1"/>
      <c r="V18" s="1"/>
      <c r="W18" s="1"/>
      <c r="X18" s="1"/>
      <c r="Y18" s="1"/>
      <c r="Z18" s="1"/>
    </row>
    <row r="19" spans="1:26" ht="30" customHeight="1" x14ac:dyDescent="0.2">
      <c r="A19" s="152"/>
      <c r="B19" s="154"/>
      <c r="C19" s="154"/>
      <c r="D19" s="12"/>
      <c r="E19" s="28"/>
      <c r="F19" s="1"/>
      <c r="G19" s="1"/>
      <c r="H19" s="1"/>
      <c r="I19" s="1"/>
      <c r="J19" s="1"/>
      <c r="K19" s="1"/>
      <c r="L19" s="1"/>
      <c r="M19" s="1"/>
      <c r="N19" s="1"/>
      <c r="O19" s="1"/>
      <c r="P19" s="1"/>
      <c r="Q19" s="1"/>
      <c r="R19" s="1"/>
      <c r="S19" s="1"/>
      <c r="T19" s="1"/>
      <c r="U19" s="1"/>
      <c r="V19" s="1"/>
      <c r="W19" s="1"/>
      <c r="X19" s="1"/>
      <c r="Y19" s="1"/>
      <c r="Z19" s="1"/>
    </row>
    <row r="20" spans="1:26" ht="14.25" customHeight="1" x14ac:dyDescent="0.2">
      <c r="A20" s="151" t="s">
        <v>26</v>
      </c>
      <c r="B20" s="153" t="s">
        <v>27</v>
      </c>
      <c r="C20" s="153" t="s">
        <v>28</v>
      </c>
      <c r="D20" s="14" t="s">
        <v>29</v>
      </c>
      <c r="E20" s="29">
        <f>E15+E18</f>
        <v>0</v>
      </c>
      <c r="F20" s="1"/>
      <c r="G20" s="1"/>
      <c r="H20" s="1"/>
      <c r="I20" s="1"/>
      <c r="J20" s="1"/>
      <c r="K20" s="1"/>
      <c r="L20" s="1"/>
      <c r="M20" s="1"/>
      <c r="N20" s="1"/>
      <c r="O20" s="1"/>
      <c r="P20" s="1"/>
      <c r="Q20" s="1"/>
      <c r="R20" s="1"/>
      <c r="S20" s="1"/>
      <c r="T20" s="1"/>
      <c r="U20" s="1"/>
      <c r="V20" s="1"/>
      <c r="W20" s="1"/>
      <c r="X20" s="1"/>
      <c r="Y20" s="1"/>
      <c r="Z20" s="1"/>
    </row>
    <row r="21" spans="1:26" ht="14.25" customHeight="1" x14ac:dyDescent="0.2">
      <c r="A21" s="167"/>
      <c r="B21" s="168"/>
      <c r="C21" s="168"/>
      <c r="D21" s="14" t="s">
        <v>30</v>
      </c>
      <c r="E21" s="30">
        <f>IF(E20&lt;20, INT(E20) - 0.0125*(INT(E20)-1)*INT(E20), 15.25 + 0.5*(INT(E20)-20)) + MAX(1 - 0.025*INT(E20), 0.5)*MOD(E20,1)</f>
        <v>0</v>
      </c>
      <c r="F21" s="1"/>
      <c r="G21" s="1"/>
      <c r="H21" s="1"/>
      <c r="I21" s="1"/>
      <c r="J21" s="1"/>
      <c r="K21" s="1"/>
      <c r="L21" s="1"/>
      <c r="M21" s="1"/>
      <c r="N21" s="1"/>
      <c r="O21" s="1"/>
      <c r="P21" s="1"/>
      <c r="Q21" s="1"/>
      <c r="R21" s="1"/>
      <c r="S21" s="1"/>
      <c r="T21" s="1"/>
      <c r="U21" s="1"/>
      <c r="V21" s="1"/>
      <c r="W21" s="1"/>
      <c r="X21" s="1"/>
      <c r="Y21" s="1"/>
      <c r="Z21" s="1"/>
    </row>
    <row r="22" spans="1:26" ht="42.75" customHeight="1" x14ac:dyDescent="0.2">
      <c r="A22" s="152"/>
      <c r="B22" s="154"/>
      <c r="C22" s="154"/>
      <c r="D22" s="31"/>
      <c r="E22" s="32"/>
      <c r="F22" s="1"/>
      <c r="G22" s="1"/>
      <c r="H22" s="1"/>
      <c r="I22" s="1"/>
      <c r="J22" s="1"/>
      <c r="K22" s="1"/>
      <c r="L22" s="1"/>
      <c r="M22" s="1"/>
      <c r="N22" s="1"/>
      <c r="O22" s="1"/>
      <c r="P22" s="1"/>
      <c r="Q22" s="1"/>
      <c r="R22" s="1"/>
      <c r="S22" s="1"/>
      <c r="T22" s="1"/>
      <c r="U22" s="1"/>
      <c r="V22" s="1"/>
      <c r="W22" s="1"/>
      <c r="X22" s="1"/>
      <c r="Y22" s="1"/>
      <c r="Z22" s="1"/>
    </row>
    <row r="23" spans="1:26" ht="14.25" customHeight="1" x14ac:dyDescent="0.2">
      <c r="A23" s="151" t="s">
        <v>31</v>
      </c>
      <c r="B23" s="153" t="s">
        <v>32</v>
      </c>
      <c r="C23" s="196" t="s">
        <v>33</v>
      </c>
      <c r="D23" s="14" t="s">
        <v>34</v>
      </c>
      <c r="E23" s="26">
        <v>0</v>
      </c>
      <c r="F23" s="1"/>
      <c r="G23" s="1"/>
      <c r="H23" s="1"/>
      <c r="I23" s="1"/>
      <c r="J23" s="1"/>
      <c r="K23" s="1"/>
      <c r="L23" s="1"/>
      <c r="M23" s="1"/>
      <c r="N23" s="1"/>
      <c r="O23" s="1"/>
      <c r="P23" s="1"/>
      <c r="Q23" s="1"/>
      <c r="R23" s="1"/>
      <c r="S23" s="1"/>
      <c r="T23" s="1"/>
      <c r="U23" s="1"/>
      <c r="V23" s="1"/>
      <c r="W23" s="1"/>
      <c r="X23" s="1"/>
      <c r="Y23" s="1"/>
      <c r="Z23" s="1"/>
    </row>
    <row r="24" spans="1:26" ht="69" customHeight="1" x14ac:dyDescent="0.2">
      <c r="A24" s="167"/>
      <c r="B24" s="168"/>
      <c r="C24" s="171"/>
      <c r="D24" s="33"/>
      <c r="E24" s="34"/>
      <c r="F24" s="1"/>
      <c r="G24" s="1"/>
      <c r="H24" s="1"/>
      <c r="I24" s="1"/>
      <c r="J24" s="1"/>
      <c r="K24" s="1"/>
      <c r="L24" s="1"/>
      <c r="M24" s="1"/>
      <c r="N24" s="1"/>
      <c r="O24" s="1"/>
      <c r="P24" s="1"/>
      <c r="Q24" s="1"/>
      <c r="R24" s="1"/>
      <c r="S24" s="1"/>
      <c r="T24" s="1"/>
      <c r="U24" s="1"/>
      <c r="V24" s="1"/>
      <c r="W24" s="1"/>
      <c r="X24" s="1"/>
      <c r="Y24" s="1"/>
      <c r="Z24" s="1"/>
    </row>
    <row r="25" spans="1:26" ht="14.25" customHeight="1" x14ac:dyDescent="0.2">
      <c r="A25" s="151" t="s">
        <v>35</v>
      </c>
      <c r="B25" s="153" t="s">
        <v>36</v>
      </c>
      <c r="C25" s="153" t="s">
        <v>37</v>
      </c>
      <c r="D25" s="14" t="s">
        <v>38</v>
      </c>
      <c r="E25" s="26">
        <v>0</v>
      </c>
      <c r="F25" s="1"/>
      <c r="G25" s="1"/>
      <c r="H25" s="1"/>
      <c r="I25" s="1"/>
      <c r="J25" s="1"/>
      <c r="K25" s="1"/>
      <c r="L25" s="1"/>
      <c r="M25" s="1"/>
      <c r="N25" s="1"/>
      <c r="O25" s="1"/>
      <c r="P25" s="1"/>
      <c r="Q25" s="1"/>
      <c r="R25" s="1"/>
      <c r="S25" s="1"/>
      <c r="T25" s="1"/>
      <c r="U25" s="1"/>
      <c r="V25" s="1"/>
      <c r="W25" s="1"/>
      <c r="X25" s="1"/>
      <c r="Y25" s="1"/>
      <c r="Z25" s="1"/>
    </row>
    <row r="26" spans="1:26" ht="57.75" customHeight="1" x14ac:dyDescent="0.2">
      <c r="A26" s="152"/>
      <c r="B26" s="154"/>
      <c r="C26" s="154"/>
      <c r="D26" s="35"/>
      <c r="E26" s="25"/>
      <c r="F26" s="1"/>
      <c r="G26" s="1"/>
      <c r="H26" s="1"/>
      <c r="I26" s="1"/>
      <c r="J26" s="1"/>
      <c r="K26" s="1"/>
      <c r="L26" s="1"/>
      <c r="M26" s="1"/>
      <c r="N26" s="1"/>
      <c r="O26" s="1"/>
      <c r="P26" s="1"/>
      <c r="Q26" s="1"/>
      <c r="R26" s="1"/>
      <c r="S26" s="1"/>
      <c r="T26" s="1"/>
      <c r="U26" s="1"/>
      <c r="V26" s="1"/>
      <c r="W26" s="1"/>
      <c r="X26" s="1"/>
      <c r="Y26" s="1"/>
      <c r="Z26" s="1"/>
    </row>
    <row r="27" spans="1:26" ht="14.25" customHeight="1" x14ac:dyDescent="0.2">
      <c r="A27" s="151" t="s">
        <v>39</v>
      </c>
      <c r="B27" s="153" t="s">
        <v>40</v>
      </c>
      <c r="C27" s="155" t="s">
        <v>41</v>
      </c>
      <c r="D27" s="14" t="s">
        <v>42</v>
      </c>
      <c r="E27" s="36">
        <f>E21+E23+E25</f>
        <v>0</v>
      </c>
      <c r="F27" s="1"/>
      <c r="G27" s="1"/>
      <c r="H27" s="1"/>
      <c r="I27" s="1"/>
      <c r="J27" s="1"/>
      <c r="K27" s="1"/>
      <c r="L27" s="1"/>
      <c r="M27" s="1"/>
      <c r="N27" s="1"/>
      <c r="O27" s="1"/>
      <c r="P27" s="1"/>
      <c r="Q27" s="1"/>
      <c r="R27" s="1"/>
      <c r="S27" s="1"/>
      <c r="T27" s="1"/>
      <c r="U27" s="1"/>
      <c r="V27" s="1"/>
      <c r="W27" s="1"/>
      <c r="X27" s="1"/>
      <c r="Y27" s="1"/>
      <c r="Z27" s="1"/>
    </row>
    <row r="28" spans="1:26" ht="42.75" customHeight="1" x14ac:dyDescent="0.2">
      <c r="A28" s="152"/>
      <c r="B28" s="154"/>
      <c r="C28" s="154"/>
      <c r="D28" s="12"/>
      <c r="E28" s="37"/>
      <c r="F28" s="1"/>
      <c r="G28" s="1"/>
      <c r="H28" s="1"/>
      <c r="I28" s="1"/>
      <c r="J28" s="1"/>
      <c r="K28" s="1"/>
      <c r="L28" s="1"/>
      <c r="M28" s="1"/>
      <c r="N28" s="1"/>
      <c r="O28" s="1"/>
      <c r="P28" s="1"/>
      <c r="Q28" s="1"/>
      <c r="R28" s="1"/>
      <c r="S28" s="1"/>
      <c r="T28" s="1"/>
      <c r="U28" s="1"/>
      <c r="V28" s="1"/>
      <c r="W28" s="1"/>
      <c r="X28" s="1"/>
      <c r="Y28" s="1"/>
      <c r="Z28" s="1"/>
    </row>
    <row r="29" spans="1:26" ht="14.25" customHeight="1" x14ac:dyDescent="0.2">
      <c r="A29" s="156" t="s">
        <v>43</v>
      </c>
      <c r="B29" s="158" t="s">
        <v>44</v>
      </c>
      <c r="C29" s="158" t="s">
        <v>45</v>
      </c>
      <c r="D29" s="38" t="s">
        <v>46</v>
      </c>
      <c r="E29" s="39">
        <f>E11 * E27 * 1%</f>
        <v>0</v>
      </c>
      <c r="F29" s="40"/>
      <c r="G29" s="41"/>
      <c r="H29" s="1"/>
      <c r="I29" s="1"/>
      <c r="J29" s="1"/>
      <c r="K29" s="1"/>
      <c r="L29" s="1"/>
      <c r="M29" s="1"/>
      <c r="N29" s="1"/>
      <c r="O29" s="1"/>
      <c r="P29" s="1"/>
      <c r="Q29" s="1"/>
      <c r="R29" s="1"/>
      <c r="S29" s="1"/>
      <c r="T29" s="1"/>
      <c r="U29" s="1"/>
      <c r="V29" s="1"/>
      <c r="W29" s="1"/>
      <c r="X29" s="1"/>
      <c r="Y29" s="1"/>
      <c r="Z29" s="1"/>
    </row>
    <row r="30" spans="1:26" ht="30" customHeight="1" x14ac:dyDescent="0.2">
      <c r="A30" s="157"/>
      <c r="B30" s="159"/>
      <c r="C30" s="159"/>
      <c r="D30" s="18"/>
      <c r="E30" s="19" t="str">
        <f>IF(ISERROR(SUM(E15+E18+E24+E25)),"You Must Enter More Data Above"," ")</f>
        <v xml:space="preserve"> </v>
      </c>
      <c r="F30" s="1"/>
      <c r="G30" s="1"/>
      <c r="H30" s="1"/>
      <c r="I30" s="1"/>
      <c r="J30" s="1"/>
      <c r="K30" s="1"/>
      <c r="L30" s="1"/>
      <c r="M30" s="1"/>
      <c r="N30" s="1"/>
      <c r="O30" s="1"/>
      <c r="P30" s="1"/>
      <c r="Q30" s="1"/>
      <c r="R30" s="1"/>
      <c r="S30" s="1"/>
      <c r="T30" s="1"/>
      <c r="U30" s="1"/>
      <c r="V30" s="1"/>
      <c r="W30" s="1"/>
      <c r="X30" s="1"/>
      <c r="Y30" s="1"/>
      <c r="Z30" s="1"/>
    </row>
    <row r="31" spans="1:26" ht="24" customHeight="1" x14ac:dyDescent="0.2">
      <c r="A31" s="42"/>
      <c r="B31" s="43"/>
      <c r="C31" s="44"/>
      <c r="D31" s="44"/>
      <c r="E31" s="3"/>
      <c r="F31" s="1"/>
      <c r="G31" s="1"/>
      <c r="H31" s="1"/>
      <c r="I31" s="1"/>
      <c r="J31" s="1"/>
      <c r="K31" s="1"/>
      <c r="L31" s="1"/>
      <c r="M31" s="1"/>
      <c r="N31" s="1"/>
      <c r="O31" s="1"/>
      <c r="P31" s="1"/>
      <c r="Q31" s="1"/>
      <c r="R31" s="1"/>
      <c r="S31" s="1"/>
      <c r="T31" s="1"/>
      <c r="U31" s="1"/>
      <c r="V31" s="1"/>
      <c r="W31" s="1"/>
      <c r="X31" s="1"/>
      <c r="Y31" s="1"/>
      <c r="Z31" s="1"/>
    </row>
    <row r="32" spans="1:26" ht="29.25" customHeight="1" x14ac:dyDescent="0.2">
      <c r="A32" s="45" t="s">
        <v>47</v>
      </c>
      <c r="B32" s="160" t="s">
        <v>48</v>
      </c>
      <c r="C32" s="161"/>
      <c r="D32" s="46"/>
      <c r="E32" s="47"/>
      <c r="F32" s="1"/>
      <c r="G32" s="1"/>
      <c r="H32" s="1"/>
      <c r="I32" s="1"/>
      <c r="J32" s="1"/>
      <c r="K32" s="1"/>
      <c r="L32" s="1"/>
      <c r="M32" s="1"/>
      <c r="N32" s="1"/>
      <c r="O32" s="1"/>
      <c r="P32" s="1"/>
      <c r="Q32" s="1"/>
      <c r="R32" s="1"/>
      <c r="S32" s="1"/>
      <c r="T32" s="1"/>
      <c r="U32" s="1"/>
      <c r="V32" s="1"/>
      <c r="W32" s="1"/>
      <c r="X32" s="1"/>
      <c r="Y32" s="1"/>
      <c r="Z32" s="1"/>
    </row>
    <row r="33" spans="1:26" ht="15" customHeight="1" x14ac:dyDescent="0.2">
      <c r="A33" s="162" t="s">
        <v>49</v>
      </c>
      <c r="B33" s="164" t="s">
        <v>50</v>
      </c>
      <c r="C33" s="164" t="s">
        <v>51</v>
      </c>
      <c r="D33" s="48" t="s">
        <v>52</v>
      </c>
      <c r="E33" s="49" t="s">
        <v>53</v>
      </c>
      <c r="F33" s="1"/>
      <c r="G33" s="1"/>
      <c r="H33" s="1"/>
      <c r="I33" s="1"/>
      <c r="J33" s="1"/>
      <c r="K33" s="1"/>
      <c r="L33" s="1"/>
      <c r="M33" s="1"/>
      <c r="N33" s="1"/>
      <c r="O33" s="1"/>
      <c r="P33" s="1"/>
      <c r="Q33" s="1"/>
      <c r="R33" s="1"/>
      <c r="S33" s="1"/>
      <c r="T33" s="1"/>
      <c r="U33" s="1"/>
      <c r="V33" s="1"/>
      <c r="W33" s="1"/>
      <c r="X33" s="1"/>
      <c r="Y33" s="1"/>
      <c r="Z33" s="1"/>
    </row>
    <row r="34" spans="1:26" ht="30" customHeight="1" x14ac:dyDescent="0.2">
      <c r="A34" s="163"/>
      <c r="B34" s="165"/>
      <c r="C34" s="165"/>
      <c r="D34" s="50"/>
      <c r="E34" s="5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56" t="s">
        <v>54</v>
      </c>
      <c r="B35" s="158" t="s">
        <v>55</v>
      </c>
      <c r="C35" s="175" t="s">
        <v>56</v>
      </c>
      <c r="D35" s="52" t="s">
        <v>57</v>
      </c>
      <c r="E35" s="17">
        <f>SUM(E11+E29)*VLOOKUP(E33,'Reference Values'!F15:G30, 2, FALSE)</f>
        <v>67497.951991999988</v>
      </c>
      <c r="F35" s="1"/>
      <c r="G35" s="1"/>
      <c r="H35" s="1"/>
      <c r="I35" s="1"/>
      <c r="J35" s="1"/>
      <c r="K35" s="1"/>
      <c r="L35" s="1"/>
      <c r="M35" s="1"/>
      <c r="N35" s="1"/>
      <c r="O35" s="1"/>
      <c r="P35" s="1"/>
      <c r="Q35" s="1"/>
      <c r="R35" s="1"/>
      <c r="S35" s="1"/>
      <c r="T35" s="1"/>
      <c r="U35" s="1"/>
      <c r="V35" s="1"/>
      <c r="W35" s="1"/>
      <c r="X35" s="1"/>
      <c r="Y35" s="1"/>
      <c r="Z35" s="1"/>
    </row>
    <row r="36" spans="1:26" ht="27.75" customHeight="1" x14ac:dyDescent="0.2">
      <c r="A36" s="152"/>
      <c r="B36" s="154"/>
      <c r="C36" s="154"/>
      <c r="D36" s="12"/>
      <c r="E36" s="53"/>
      <c r="F36" s="1"/>
      <c r="G36" s="1"/>
      <c r="H36" s="1"/>
      <c r="I36" s="1"/>
      <c r="J36" s="1"/>
      <c r="K36" s="1"/>
      <c r="L36" s="1"/>
      <c r="M36" s="1"/>
      <c r="N36" s="1"/>
      <c r="O36" s="1"/>
      <c r="P36" s="1"/>
      <c r="Q36" s="1"/>
      <c r="R36" s="1"/>
      <c r="S36" s="1"/>
      <c r="T36" s="1"/>
      <c r="U36" s="1"/>
      <c r="V36" s="1"/>
      <c r="W36" s="1"/>
      <c r="X36" s="1"/>
      <c r="Y36" s="1"/>
      <c r="Z36" s="1"/>
    </row>
    <row r="37" spans="1:26" ht="14.25" customHeight="1" x14ac:dyDescent="0.2">
      <c r="A37" s="151" t="s">
        <v>58</v>
      </c>
      <c r="B37" s="153" t="s">
        <v>59</v>
      </c>
      <c r="C37" s="153" t="s">
        <v>60</v>
      </c>
      <c r="D37" s="14" t="s">
        <v>61</v>
      </c>
      <c r="E37" s="15" t="s">
        <v>62</v>
      </c>
      <c r="F37" s="1"/>
      <c r="G37" s="1"/>
      <c r="H37" s="1"/>
      <c r="I37" s="1"/>
      <c r="J37" s="1"/>
      <c r="K37" s="1"/>
      <c r="L37" s="1"/>
      <c r="M37" s="1"/>
      <c r="N37" s="1"/>
      <c r="O37" s="1"/>
      <c r="P37" s="1"/>
      <c r="Q37" s="1"/>
      <c r="R37" s="1"/>
      <c r="S37" s="1"/>
      <c r="T37" s="1"/>
      <c r="U37" s="1"/>
      <c r="V37" s="1"/>
      <c r="W37" s="1"/>
      <c r="X37" s="1"/>
      <c r="Y37" s="1"/>
      <c r="Z37" s="1"/>
    </row>
    <row r="38" spans="1:26" ht="14.25" customHeight="1" x14ac:dyDescent="0.2">
      <c r="A38" s="167"/>
      <c r="B38" s="168"/>
      <c r="C38" s="168"/>
      <c r="D38" s="14" t="s">
        <v>63</v>
      </c>
      <c r="E38" s="16">
        <f>IF(E37="Yes",E35*(1/1.3-1),0)</f>
        <v>0</v>
      </c>
      <c r="F38" s="1"/>
      <c r="G38" s="1"/>
      <c r="H38" s="1"/>
      <c r="I38" s="1"/>
      <c r="J38" s="1"/>
      <c r="K38" s="1"/>
      <c r="L38" s="1"/>
      <c r="M38" s="1"/>
      <c r="N38" s="1"/>
      <c r="O38" s="1"/>
      <c r="P38" s="1"/>
      <c r="Q38" s="1"/>
      <c r="R38" s="1"/>
      <c r="S38" s="1"/>
      <c r="T38" s="1"/>
      <c r="U38" s="1"/>
      <c r="V38" s="1"/>
      <c r="W38" s="1"/>
      <c r="X38" s="1"/>
      <c r="Y38" s="1"/>
      <c r="Z38" s="1"/>
    </row>
    <row r="39" spans="1:26" ht="27.75" customHeight="1" x14ac:dyDescent="0.2">
      <c r="A39" s="152"/>
      <c r="B39" s="154"/>
      <c r="C39" s="154"/>
      <c r="D39" s="12"/>
      <c r="E39" s="54"/>
      <c r="F39" s="1"/>
      <c r="G39" s="1"/>
      <c r="H39" s="1"/>
      <c r="I39" s="1"/>
      <c r="J39" s="1"/>
      <c r="K39" s="1"/>
      <c r="L39" s="1"/>
      <c r="M39" s="1"/>
      <c r="N39" s="1"/>
      <c r="O39" s="1"/>
      <c r="P39" s="1"/>
      <c r="Q39" s="1"/>
      <c r="R39" s="1"/>
      <c r="S39" s="1"/>
      <c r="T39" s="1"/>
      <c r="U39" s="1"/>
      <c r="V39" s="1"/>
      <c r="W39" s="1"/>
      <c r="X39" s="1"/>
      <c r="Y39" s="1"/>
      <c r="Z39" s="1"/>
    </row>
    <row r="40" spans="1:26" ht="24" customHeight="1" x14ac:dyDescent="0.2">
      <c r="A40" s="156" t="s">
        <v>64</v>
      </c>
      <c r="B40" s="169" t="s">
        <v>65</v>
      </c>
      <c r="C40" s="170"/>
      <c r="D40" s="55" t="s">
        <v>66</v>
      </c>
      <c r="E40" s="56">
        <f>SUM(E35+E38)</f>
        <v>67497.951991999988</v>
      </c>
      <c r="F40" s="1"/>
      <c r="G40" s="1"/>
      <c r="H40" s="1"/>
      <c r="I40" s="1"/>
      <c r="J40" s="1"/>
      <c r="K40" s="1"/>
      <c r="L40" s="1"/>
      <c r="M40" s="1"/>
      <c r="N40" s="1"/>
      <c r="O40" s="1"/>
      <c r="P40" s="1"/>
      <c r="Q40" s="1"/>
      <c r="R40" s="1"/>
      <c r="S40" s="1"/>
      <c r="T40" s="1"/>
      <c r="U40" s="1"/>
      <c r="V40" s="1"/>
      <c r="W40" s="1"/>
      <c r="X40" s="1"/>
      <c r="Y40" s="1"/>
      <c r="Z40" s="1"/>
    </row>
    <row r="41" spans="1:26" ht="24" customHeight="1" x14ac:dyDescent="0.2">
      <c r="A41" s="167"/>
      <c r="B41" s="171"/>
      <c r="C41" s="170"/>
      <c r="D41" s="57"/>
      <c r="E41" s="58" t="str">
        <f>IF(ISERROR(SUM(E11+E29)*VLOOKUP(E33,'Reference Values'!F15:G30, 2, FALSE)),"You Must Enter More Data Above"," ")</f>
        <v xml:space="preserve"> </v>
      </c>
      <c r="F41" s="10"/>
      <c r="G41" s="1"/>
      <c r="H41" s="1"/>
      <c r="I41" s="1"/>
      <c r="J41" s="1"/>
      <c r="K41" s="1"/>
      <c r="L41" s="1"/>
      <c r="M41" s="1"/>
      <c r="N41" s="1"/>
      <c r="O41" s="1"/>
      <c r="P41" s="1"/>
      <c r="Q41" s="1"/>
      <c r="R41" s="1"/>
      <c r="S41" s="1"/>
      <c r="T41" s="1"/>
      <c r="U41" s="1"/>
      <c r="V41" s="1"/>
      <c r="W41" s="1"/>
      <c r="X41" s="1"/>
      <c r="Y41" s="1"/>
      <c r="Z41" s="1"/>
    </row>
    <row r="42" spans="1:26" ht="35.25" customHeight="1" x14ac:dyDescent="0.2">
      <c r="A42" s="157"/>
      <c r="B42" s="172"/>
      <c r="C42" s="173"/>
      <c r="D42" s="59"/>
      <c r="E42" s="60"/>
      <c r="F42" s="1"/>
      <c r="G42" s="1"/>
      <c r="H42" s="1"/>
      <c r="I42" s="1"/>
      <c r="J42" s="1"/>
      <c r="K42" s="1"/>
      <c r="L42" s="1"/>
      <c r="M42" s="1"/>
      <c r="N42" s="1"/>
      <c r="O42" s="1"/>
      <c r="P42" s="1"/>
      <c r="Q42" s="1"/>
      <c r="R42" s="1"/>
      <c r="S42" s="1"/>
      <c r="T42" s="1"/>
      <c r="U42" s="1"/>
      <c r="V42" s="1"/>
      <c r="W42" s="1"/>
      <c r="X42" s="1"/>
      <c r="Y42" s="1"/>
      <c r="Z42" s="1"/>
    </row>
    <row r="43" spans="1:26" ht="24" customHeight="1" x14ac:dyDescent="0.2">
      <c r="A43" s="42"/>
      <c r="B43" s="43"/>
      <c r="C43" s="44"/>
      <c r="D43" s="44"/>
      <c r="E43" s="3"/>
      <c r="F43" s="1"/>
      <c r="G43" s="1"/>
      <c r="H43" s="1"/>
      <c r="I43" s="1"/>
      <c r="J43" s="1"/>
      <c r="K43" s="1"/>
      <c r="L43" s="1"/>
      <c r="M43" s="1"/>
      <c r="N43" s="1"/>
      <c r="O43" s="1"/>
      <c r="P43" s="1"/>
      <c r="Q43" s="1"/>
      <c r="R43" s="1"/>
      <c r="S43" s="1"/>
      <c r="T43" s="1"/>
      <c r="U43" s="1"/>
      <c r="V43" s="1"/>
      <c r="W43" s="1"/>
      <c r="X43" s="1"/>
      <c r="Y43" s="1"/>
      <c r="Z43" s="1"/>
    </row>
    <row r="44" spans="1:26" ht="29.25" customHeight="1" x14ac:dyDescent="0.2">
      <c r="A44" s="45" t="s">
        <v>67</v>
      </c>
      <c r="B44" s="160" t="s">
        <v>68</v>
      </c>
      <c r="C44" s="161"/>
      <c r="D44" s="46"/>
      <c r="E44" s="47"/>
      <c r="F44" s="1"/>
      <c r="G44" s="1"/>
      <c r="H44" s="1"/>
      <c r="I44" s="1"/>
      <c r="J44" s="1"/>
      <c r="K44" s="1"/>
      <c r="L44" s="1"/>
      <c r="M44" s="1"/>
      <c r="N44" s="1"/>
      <c r="O44" s="1"/>
      <c r="P44" s="1"/>
      <c r="Q44" s="1"/>
      <c r="R44" s="1"/>
      <c r="S44" s="1"/>
      <c r="T44" s="1"/>
      <c r="U44" s="1"/>
      <c r="V44" s="1"/>
      <c r="W44" s="1"/>
      <c r="X44" s="1"/>
      <c r="Y44" s="1"/>
      <c r="Z44" s="1"/>
    </row>
    <row r="45" spans="1:26" ht="14.25" customHeight="1" x14ac:dyDescent="0.2">
      <c r="A45" s="174" t="s">
        <v>69</v>
      </c>
      <c r="B45" s="166" t="s">
        <v>70</v>
      </c>
      <c r="C45" s="166" t="s">
        <v>182</v>
      </c>
      <c r="D45" s="61" t="s">
        <v>71</v>
      </c>
      <c r="E45" s="62">
        <v>0</v>
      </c>
      <c r="F45" s="1"/>
      <c r="G45" s="1"/>
      <c r="H45" s="1"/>
      <c r="I45" s="1"/>
      <c r="J45" s="1"/>
      <c r="K45" s="1"/>
      <c r="L45" s="1"/>
      <c r="M45" s="1"/>
      <c r="N45" s="1"/>
      <c r="O45" s="1"/>
      <c r="P45" s="1"/>
      <c r="Q45" s="1"/>
      <c r="R45" s="1"/>
      <c r="S45" s="1"/>
      <c r="T45" s="1"/>
      <c r="U45" s="1"/>
      <c r="V45" s="1"/>
      <c r="W45" s="1"/>
      <c r="X45" s="1"/>
      <c r="Y45" s="1"/>
      <c r="Z45" s="1"/>
    </row>
    <row r="46" spans="1:26" ht="113.25" customHeight="1" x14ac:dyDescent="0.2">
      <c r="A46" s="152"/>
      <c r="B46" s="154"/>
      <c r="C46" s="154"/>
      <c r="D46" s="63"/>
      <c r="E46" s="64" t="str">
        <f>IF(E45=0,"You must enter 
a Negotiated Compensation in BOX s above.",IF(E45&lt;E40,"The amount in BOX S should not be less than AMOUNT R above."," "))</f>
        <v>You must enter 
a Negotiated Compensation in BOX s above.</v>
      </c>
      <c r="F46" s="1"/>
      <c r="G46" s="1"/>
      <c r="H46" s="1"/>
      <c r="I46" s="1"/>
      <c r="J46" s="1"/>
      <c r="K46" s="1"/>
      <c r="L46" s="1"/>
      <c r="M46" s="1"/>
      <c r="N46" s="1"/>
      <c r="O46" s="1"/>
      <c r="P46" s="1"/>
      <c r="Q46" s="1"/>
      <c r="R46" s="1"/>
      <c r="S46" s="1"/>
      <c r="T46" s="1"/>
      <c r="U46" s="1"/>
      <c r="V46" s="1"/>
      <c r="W46" s="1"/>
      <c r="X46" s="1"/>
      <c r="Y46" s="1"/>
      <c r="Z46" s="1"/>
    </row>
    <row r="47" spans="1:26" ht="14.25" customHeight="1" x14ac:dyDescent="0.2">
      <c r="A47" s="151" t="s">
        <v>72</v>
      </c>
      <c r="B47" s="153" t="s">
        <v>73</v>
      </c>
      <c r="C47" s="153" t="s">
        <v>74</v>
      </c>
      <c r="D47" s="14" t="s">
        <v>75</v>
      </c>
      <c r="E47" s="15" t="s">
        <v>62</v>
      </c>
      <c r="F47" s="1"/>
      <c r="G47" s="65"/>
      <c r="H47" s="1"/>
      <c r="I47" s="1"/>
      <c r="J47" s="1"/>
      <c r="K47" s="1"/>
      <c r="L47" s="1"/>
      <c r="M47" s="1"/>
      <c r="N47" s="1"/>
      <c r="O47" s="1"/>
      <c r="P47" s="1"/>
      <c r="Q47" s="1"/>
      <c r="R47" s="1"/>
      <c r="S47" s="1"/>
      <c r="T47" s="1"/>
      <c r="U47" s="1"/>
      <c r="V47" s="1"/>
      <c r="W47" s="1"/>
      <c r="X47" s="1"/>
      <c r="Y47" s="1"/>
      <c r="Z47" s="1"/>
    </row>
    <row r="48" spans="1:26" ht="14.25" customHeight="1" x14ac:dyDescent="0.2">
      <c r="A48" s="167"/>
      <c r="B48" s="168"/>
      <c r="C48" s="168"/>
      <c r="D48" s="14" t="s">
        <v>76</v>
      </c>
      <c r="E48" s="66">
        <f>IF(E47="YES",E45*7.65%*(IF(E37="YES",130%,1)), 0)</f>
        <v>0</v>
      </c>
      <c r="F48" s="1"/>
      <c r="G48" s="65"/>
      <c r="H48" s="1"/>
      <c r="I48" s="1"/>
      <c r="J48" s="1"/>
      <c r="K48" s="1"/>
      <c r="L48" s="1"/>
      <c r="M48" s="1"/>
      <c r="N48" s="1"/>
      <c r="O48" s="1"/>
      <c r="P48" s="1"/>
      <c r="Q48" s="1"/>
      <c r="R48" s="1"/>
      <c r="S48" s="1"/>
      <c r="T48" s="1"/>
      <c r="U48" s="1"/>
      <c r="V48" s="1"/>
      <c r="W48" s="1"/>
      <c r="X48" s="1"/>
      <c r="Y48" s="1"/>
      <c r="Z48" s="1"/>
    </row>
    <row r="49" spans="1:26" ht="55.5" customHeight="1" x14ac:dyDescent="0.2">
      <c r="A49" s="152"/>
      <c r="B49" s="154"/>
      <c r="C49" s="154"/>
      <c r="D49" s="67"/>
      <c r="E49" s="68"/>
      <c r="F49" s="1"/>
      <c r="G49" s="1"/>
      <c r="H49" s="1"/>
      <c r="I49" s="1"/>
      <c r="J49" s="1"/>
      <c r="K49" s="1"/>
      <c r="L49" s="1"/>
      <c r="M49" s="1"/>
      <c r="N49" s="1"/>
      <c r="O49" s="1"/>
      <c r="P49" s="1"/>
      <c r="Q49" s="1"/>
      <c r="R49" s="1"/>
      <c r="S49" s="1"/>
      <c r="T49" s="1"/>
      <c r="U49" s="1"/>
      <c r="V49" s="1"/>
      <c r="W49" s="1"/>
      <c r="X49" s="1"/>
      <c r="Y49" s="1"/>
      <c r="Z49" s="1"/>
    </row>
    <row r="50" spans="1:26" ht="14.25" customHeight="1" x14ac:dyDescent="0.2">
      <c r="A50" s="151" t="s">
        <v>77</v>
      </c>
      <c r="B50" s="153" t="s">
        <v>78</v>
      </c>
      <c r="C50" s="155" t="s">
        <v>79</v>
      </c>
      <c r="D50" s="14" t="s">
        <v>80</v>
      </c>
      <c r="E50" s="69">
        <f>E45*IF(E37="YES",130%,1) + E48</f>
        <v>0</v>
      </c>
      <c r="F50" s="3"/>
      <c r="G50" s="1"/>
      <c r="H50" s="1"/>
      <c r="I50" s="1"/>
      <c r="J50" s="1"/>
      <c r="K50" s="1"/>
      <c r="L50" s="1"/>
      <c r="M50" s="1"/>
      <c r="N50" s="1"/>
      <c r="O50" s="1"/>
      <c r="P50" s="1"/>
      <c r="Q50" s="1"/>
      <c r="R50" s="1"/>
      <c r="S50" s="1"/>
      <c r="T50" s="1"/>
      <c r="U50" s="1"/>
      <c r="V50" s="1"/>
      <c r="W50" s="1"/>
      <c r="X50" s="1"/>
      <c r="Y50" s="1"/>
      <c r="Z50" s="1"/>
    </row>
    <row r="51" spans="1:26" ht="18.75" customHeight="1" x14ac:dyDescent="0.2">
      <c r="A51" s="157"/>
      <c r="B51" s="159"/>
      <c r="C51" s="159"/>
      <c r="D51" s="18"/>
      <c r="E51" s="70"/>
      <c r="F51" s="1"/>
      <c r="G51" s="1"/>
      <c r="H51" s="1"/>
      <c r="I51" s="1"/>
      <c r="J51" s="1"/>
      <c r="K51" s="1"/>
      <c r="L51" s="1"/>
      <c r="M51" s="1"/>
      <c r="N51" s="1"/>
      <c r="O51" s="1"/>
      <c r="P51" s="1"/>
      <c r="Q51" s="1"/>
      <c r="R51" s="1"/>
      <c r="S51" s="1"/>
      <c r="T51" s="1"/>
      <c r="U51" s="1"/>
      <c r="V51" s="1"/>
      <c r="W51" s="1"/>
      <c r="X51" s="1"/>
      <c r="Y51" s="1"/>
      <c r="Z51" s="1"/>
    </row>
    <row r="52" spans="1:26" ht="24" customHeight="1" x14ac:dyDescent="0.2">
      <c r="A52" s="71"/>
      <c r="B52" s="71"/>
      <c r="C52" s="71"/>
      <c r="D52" s="72"/>
      <c r="E52" s="73"/>
      <c r="F52" s="1"/>
      <c r="G52" s="1"/>
      <c r="H52" s="1"/>
      <c r="I52" s="1"/>
      <c r="J52" s="1"/>
      <c r="K52" s="1"/>
      <c r="L52" s="1"/>
      <c r="M52" s="1"/>
      <c r="N52" s="1"/>
      <c r="O52" s="1"/>
      <c r="P52" s="1"/>
      <c r="Q52" s="1"/>
      <c r="R52" s="1"/>
      <c r="S52" s="1"/>
      <c r="T52" s="1"/>
      <c r="U52" s="1"/>
      <c r="V52" s="1"/>
      <c r="W52" s="1"/>
      <c r="X52" s="1"/>
      <c r="Y52" s="1"/>
      <c r="Z52" s="1"/>
    </row>
    <row r="53" spans="1:26" ht="24" customHeight="1" x14ac:dyDescent="0.2">
      <c r="A53" s="45" t="s">
        <v>81</v>
      </c>
      <c r="B53" s="160" t="s">
        <v>82</v>
      </c>
      <c r="C53" s="176"/>
      <c r="D53" s="176"/>
      <c r="E53" s="177"/>
      <c r="F53" s="1"/>
      <c r="G53" s="1"/>
      <c r="H53" s="1"/>
      <c r="I53" s="1"/>
      <c r="J53" s="1"/>
      <c r="K53" s="1"/>
      <c r="L53" s="1"/>
      <c r="M53" s="1"/>
      <c r="N53" s="1"/>
      <c r="O53" s="1"/>
      <c r="P53" s="1"/>
      <c r="Q53" s="1"/>
      <c r="R53" s="1"/>
      <c r="S53" s="1"/>
      <c r="T53" s="1"/>
      <c r="U53" s="1"/>
      <c r="V53" s="1"/>
      <c r="W53" s="1"/>
      <c r="X53" s="1"/>
      <c r="Y53" s="1"/>
      <c r="Z53" s="1"/>
    </row>
    <row r="54" spans="1:26" ht="14.25" customHeight="1" x14ac:dyDescent="0.2">
      <c r="A54" s="178" t="s">
        <v>83</v>
      </c>
      <c r="B54" s="179"/>
      <c r="C54" s="74" t="s">
        <v>84</v>
      </c>
      <c r="D54" s="75" t="s">
        <v>85</v>
      </c>
      <c r="E54" s="76">
        <f>E45 + E48</f>
        <v>0</v>
      </c>
      <c r="F54" s="1"/>
      <c r="G54" s="1"/>
      <c r="H54" s="1"/>
      <c r="I54" s="1"/>
      <c r="J54" s="1"/>
      <c r="K54" s="1"/>
      <c r="L54" s="1"/>
      <c r="M54" s="1"/>
      <c r="N54" s="1"/>
      <c r="O54" s="1"/>
      <c r="P54" s="1"/>
      <c r="Q54" s="1"/>
      <c r="R54" s="1"/>
      <c r="S54" s="1"/>
      <c r="T54" s="1"/>
      <c r="U54" s="1"/>
      <c r="V54" s="1"/>
      <c r="W54" s="1"/>
      <c r="X54" s="1"/>
      <c r="Y54" s="1"/>
      <c r="Z54" s="1"/>
    </row>
    <row r="55" spans="1:26" ht="15" customHeight="1" x14ac:dyDescent="0.2">
      <c r="A55" s="180" t="s">
        <v>86</v>
      </c>
      <c r="B55" s="181"/>
      <c r="C55" s="77" t="s">
        <v>87</v>
      </c>
      <c r="D55" s="78" t="s">
        <v>88</v>
      </c>
      <c r="E55" s="79">
        <v>0</v>
      </c>
      <c r="F55" s="1"/>
      <c r="G55" s="1"/>
      <c r="H55" s="1"/>
      <c r="I55" s="1"/>
      <c r="J55" s="1"/>
      <c r="K55" s="1"/>
      <c r="L55" s="1"/>
      <c r="M55" s="1"/>
      <c r="N55" s="1"/>
      <c r="O55" s="1"/>
      <c r="P55" s="1"/>
      <c r="Q55" s="1"/>
      <c r="R55" s="1"/>
      <c r="S55" s="1"/>
      <c r="T55" s="1"/>
      <c r="U55" s="1"/>
      <c r="V55" s="1"/>
      <c r="W55" s="1"/>
      <c r="X55" s="1"/>
      <c r="Y55" s="1"/>
      <c r="Z55" s="1"/>
    </row>
    <row r="56" spans="1:26" ht="15" customHeight="1" x14ac:dyDescent="0.2">
      <c r="A56" s="182" t="s">
        <v>89</v>
      </c>
      <c r="B56" s="183"/>
      <c r="C56" s="80" t="s">
        <v>90</v>
      </c>
      <c r="D56" s="81" t="s">
        <v>91</v>
      </c>
      <c r="E56" s="82">
        <f>E54-E55</f>
        <v>0</v>
      </c>
      <c r="F56" s="1"/>
      <c r="G56" s="1"/>
      <c r="H56" s="1"/>
      <c r="I56" s="1"/>
      <c r="J56" s="1"/>
      <c r="K56" s="1"/>
      <c r="L56" s="1"/>
      <c r="M56" s="1"/>
      <c r="N56" s="1"/>
      <c r="O56" s="1"/>
      <c r="P56" s="1"/>
      <c r="Q56" s="1"/>
      <c r="R56" s="1"/>
      <c r="S56" s="1"/>
      <c r="T56" s="1"/>
      <c r="U56" s="1"/>
      <c r="V56" s="1"/>
      <c r="W56" s="1"/>
      <c r="X56" s="1"/>
      <c r="Y56" s="1"/>
      <c r="Z56" s="1"/>
    </row>
    <row r="57" spans="1:26" ht="24" customHeight="1" x14ac:dyDescent="0.2">
      <c r="A57" s="83"/>
      <c r="B57" s="83"/>
      <c r="C57" s="84"/>
      <c r="D57" s="84"/>
      <c r="E57" s="85"/>
      <c r="F57" s="1"/>
      <c r="G57" s="1"/>
      <c r="H57" s="1"/>
      <c r="I57" s="1"/>
      <c r="J57" s="1"/>
      <c r="K57" s="1"/>
      <c r="L57" s="1"/>
      <c r="M57" s="1"/>
      <c r="N57" s="1"/>
      <c r="O57" s="1"/>
      <c r="P57" s="1"/>
      <c r="Q57" s="1"/>
      <c r="R57" s="1"/>
      <c r="S57" s="1"/>
      <c r="T57" s="1"/>
      <c r="U57" s="1"/>
      <c r="V57" s="1"/>
      <c r="W57" s="1"/>
      <c r="X57" s="1"/>
      <c r="Y57" s="1"/>
      <c r="Z57" s="1"/>
    </row>
    <row r="58" spans="1:26" ht="14.25" customHeight="1" x14ac:dyDescent="0.2">
      <c r="A58" s="184" t="s">
        <v>92</v>
      </c>
      <c r="B58" s="185"/>
      <c r="C58" s="185"/>
      <c r="D58" s="185"/>
      <c r="E58" s="186"/>
      <c r="F58" s="1"/>
      <c r="G58" s="1"/>
      <c r="H58" s="1"/>
      <c r="I58" s="1"/>
      <c r="J58" s="1"/>
      <c r="K58" s="1"/>
      <c r="L58" s="1"/>
      <c r="M58" s="1"/>
      <c r="N58" s="1"/>
      <c r="O58" s="1"/>
      <c r="P58" s="1"/>
      <c r="Q58" s="1"/>
      <c r="R58" s="1"/>
      <c r="S58" s="1"/>
      <c r="T58" s="1"/>
      <c r="U58" s="1"/>
      <c r="V58" s="1"/>
      <c r="W58" s="1"/>
      <c r="X58" s="1"/>
      <c r="Y58" s="1"/>
      <c r="Z58" s="1"/>
    </row>
    <row r="59" spans="1:26" ht="14.25" customHeight="1" x14ac:dyDescent="0.2">
      <c r="A59" s="187" t="s">
        <v>93</v>
      </c>
      <c r="B59" s="188"/>
      <c r="C59" s="87" t="s">
        <v>94</v>
      </c>
      <c r="D59" s="88" t="s">
        <v>95</v>
      </c>
      <c r="E59" s="89" t="s">
        <v>96</v>
      </c>
      <c r="F59" s="1"/>
      <c r="G59" s="1"/>
      <c r="H59" s="1"/>
      <c r="I59" s="1"/>
      <c r="J59" s="1"/>
      <c r="K59" s="1"/>
      <c r="L59" s="1"/>
      <c r="M59" s="1"/>
      <c r="N59" s="1"/>
      <c r="O59" s="1"/>
      <c r="P59" s="1"/>
      <c r="Q59" s="1"/>
      <c r="R59" s="1"/>
      <c r="S59" s="1"/>
      <c r="T59" s="1"/>
      <c r="U59" s="1"/>
      <c r="V59" s="1"/>
      <c r="W59" s="1"/>
      <c r="X59" s="1"/>
      <c r="Y59" s="1"/>
      <c r="Z59" s="1"/>
    </row>
    <row r="60" spans="1:26" ht="14.25" customHeight="1" x14ac:dyDescent="0.2">
      <c r="A60" s="198" t="s">
        <v>97</v>
      </c>
      <c r="B60" s="170"/>
      <c r="C60" s="90" t="s">
        <v>98</v>
      </c>
      <c r="D60" s="189" t="s">
        <v>99</v>
      </c>
      <c r="E60" s="190"/>
      <c r="F60" s="1"/>
      <c r="G60" s="1"/>
      <c r="H60" s="1"/>
      <c r="I60" s="1"/>
      <c r="J60" s="1"/>
      <c r="K60" s="1"/>
      <c r="L60" s="1"/>
      <c r="M60" s="1"/>
      <c r="N60" s="1"/>
      <c r="O60" s="1"/>
      <c r="P60" s="1"/>
      <c r="Q60" s="1"/>
      <c r="R60" s="1"/>
      <c r="S60" s="1"/>
      <c r="T60" s="1"/>
      <c r="U60" s="1"/>
      <c r="V60" s="1"/>
      <c r="W60" s="1"/>
      <c r="X60" s="1"/>
      <c r="Y60" s="1"/>
      <c r="Z60" s="1"/>
    </row>
    <row r="61" spans="1:26" ht="14.25" customHeight="1" x14ac:dyDescent="0.2">
      <c r="A61" s="191" t="s">
        <v>100</v>
      </c>
      <c r="B61" s="170"/>
      <c r="C61" s="170"/>
      <c r="D61" s="170"/>
      <c r="E61" s="190"/>
      <c r="F61" s="1"/>
      <c r="G61" s="1"/>
      <c r="H61" s="1"/>
      <c r="I61" s="1"/>
      <c r="J61" s="1"/>
      <c r="K61" s="1"/>
      <c r="L61" s="1"/>
      <c r="M61" s="1"/>
      <c r="N61" s="1"/>
      <c r="O61" s="1"/>
      <c r="P61" s="1"/>
      <c r="Q61" s="1"/>
      <c r="R61" s="1"/>
      <c r="S61" s="1"/>
      <c r="T61" s="1"/>
      <c r="U61" s="1"/>
      <c r="V61" s="1"/>
      <c r="W61" s="1"/>
      <c r="X61" s="1"/>
      <c r="Y61" s="1"/>
      <c r="Z61" s="1"/>
    </row>
    <row r="62" spans="1:26" ht="26.25" customHeight="1" x14ac:dyDescent="0.2">
      <c r="A62" s="92" t="s">
        <v>101</v>
      </c>
      <c r="B62" s="90" t="s">
        <v>98</v>
      </c>
      <c r="C62" s="93" t="s">
        <v>183</v>
      </c>
      <c r="D62" s="94"/>
      <c r="E62" s="95"/>
      <c r="F62" s="1"/>
      <c r="G62" s="1"/>
      <c r="H62" s="1"/>
      <c r="I62" s="1"/>
      <c r="J62" s="1"/>
      <c r="K62" s="1"/>
      <c r="L62" s="1"/>
      <c r="M62" s="1"/>
      <c r="N62" s="1"/>
      <c r="O62" s="1"/>
      <c r="P62" s="1"/>
      <c r="Q62" s="1"/>
      <c r="R62" s="1"/>
      <c r="S62" s="1"/>
      <c r="T62" s="1"/>
      <c r="U62" s="1"/>
      <c r="V62" s="1"/>
      <c r="W62" s="1"/>
      <c r="X62" s="1"/>
      <c r="Y62" s="1"/>
      <c r="Z62" s="1"/>
    </row>
    <row r="63" spans="1:26" ht="28.5" customHeight="1" x14ac:dyDescent="0.2">
      <c r="A63" s="92" t="s">
        <v>102</v>
      </c>
      <c r="B63" s="96">
        <f>E56</f>
        <v>0</v>
      </c>
      <c r="C63" s="93" t="s">
        <v>103</v>
      </c>
      <c r="D63" s="96">
        <f>E55</f>
        <v>0</v>
      </c>
      <c r="E63" s="95"/>
      <c r="F63" s="1"/>
      <c r="G63" s="1"/>
      <c r="H63" s="1"/>
      <c r="I63" s="1"/>
      <c r="J63" s="1"/>
      <c r="K63" s="1"/>
      <c r="L63" s="1"/>
      <c r="M63" s="1"/>
      <c r="N63" s="1"/>
      <c r="O63" s="1"/>
      <c r="P63" s="1"/>
      <c r="Q63" s="1"/>
      <c r="R63" s="1"/>
      <c r="S63" s="1"/>
      <c r="T63" s="1"/>
      <c r="U63" s="1"/>
      <c r="V63" s="1"/>
      <c r="W63" s="1"/>
      <c r="X63" s="1"/>
      <c r="Y63" s="1"/>
      <c r="Z63" s="1"/>
    </row>
    <row r="64" spans="1:26" ht="15" customHeight="1" x14ac:dyDescent="0.2">
      <c r="A64" s="199" t="s">
        <v>104</v>
      </c>
      <c r="B64" s="173"/>
      <c r="C64" s="98" t="s">
        <v>105</v>
      </c>
      <c r="D64" s="99" t="s">
        <v>106</v>
      </c>
      <c r="E64" s="100"/>
      <c r="F64" s="1"/>
      <c r="G64" s="1"/>
      <c r="H64" s="1"/>
      <c r="I64" s="1"/>
      <c r="J64" s="1"/>
      <c r="K64" s="1"/>
      <c r="L64" s="1"/>
      <c r="M64" s="1"/>
      <c r="N64" s="1"/>
      <c r="O64" s="1"/>
      <c r="P64" s="1"/>
      <c r="Q64" s="1"/>
      <c r="R64" s="1"/>
      <c r="S64" s="1"/>
      <c r="T64" s="1"/>
      <c r="U64" s="1"/>
      <c r="V64" s="1"/>
      <c r="W64" s="1"/>
      <c r="X64" s="1"/>
      <c r="Y64" s="1"/>
      <c r="Z64" s="1"/>
    </row>
    <row r="65" spans="1:26" ht="82.5" customHeight="1" x14ac:dyDescent="0.2">
      <c r="A65" s="101"/>
      <c r="B65" s="101"/>
      <c r="C65" s="101"/>
      <c r="D65" s="102"/>
      <c r="E65" s="103"/>
      <c r="F65" s="1"/>
      <c r="G65" s="1"/>
      <c r="H65" s="1"/>
      <c r="I65" s="1"/>
      <c r="J65" s="1"/>
      <c r="K65" s="1"/>
      <c r="L65" s="1"/>
      <c r="M65" s="1"/>
      <c r="N65" s="1"/>
      <c r="O65" s="1"/>
      <c r="P65" s="1"/>
      <c r="Q65" s="1"/>
      <c r="R65" s="1"/>
      <c r="S65" s="1"/>
      <c r="T65" s="1"/>
      <c r="U65" s="1"/>
      <c r="V65" s="1"/>
      <c r="W65" s="1"/>
      <c r="X65" s="1"/>
      <c r="Y65" s="1"/>
      <c r="Z65" s="1"/>
    </row>
    <row r="66" spans="1:26" ht="14.25" customHeight="1" x14ac:dyDescent="0.2">
      <c r="A66" s="184" t="s">
        <v>107</v>
      </c>
      <c r="B66" s="185"/>
      <c r="C66" s="185"/>
      <c r="D66" s="185"/>
      <c r="E66" s="186"/>
      <c r="F66" s="1"/>
      <c r="G66" s="1"/>
      <c r="H66" s="1"/>
      <c r="I66" s="1"/>
      <c r="J66" s="1"/>
      <c r="K66" s="1"/>
      <c r="L66" s="1"/>
      <c r="M66" s="1"/>
      <c r="N66" s="1"/>
      <c r="O66" s="1"/>
      <c r="P66" s="1"/>
      <c r="Q66" s="1"/>
      <c r="R66" s="1"/>
      <c r="S66" s="1"/>
      <c r="T66" s="1"/>
      <c r="U66" s="1"/>
      <c r="V66" s="1"/>
      <c r="W66" s="1"/>
      <c r="X66" s="1"/>
      <c r="Y66" s="1"/>
      <c r="Z66" s="1"/>
    </row>
    <row r="67" spans="1:26" ht="14.25" customHeight="1" x14ac:dyDescent="0.2">
      <c r="A67" s="86"/>
      <c r="B67" s="104"/>
      <c r="C67" s="105"/>
      <c r="D67" s="88"/>
      <c r="E67" s="106"/>
      <c r="F67" s="1"/>
      <c r="G67" s="1"/>
      <c r="H67" s="1"/>
      <c r="I67" s="1"/>
      <c r="J67" s="1"/>
      <c r="K67" s="1"/>
      <c r="L67" s="1"/>
      <c r="M67" s="1"/>
      <c r="N67" s="1"/>
      <c r="O67" s="1"/>
      <c r="P67" s="1"/>
      <c r="Q67" s="1"/>
      <c r="R67" s="1"/>
      <c r="S67" s="1"/>
      <c r="T67" s="1"/>
      <c r="U67" s="1"/>
      <c r="V67" s="1"/>
      <c r="W67" s="1"/>
      <c r="X67" s="1"/>
      <c r="Y67" s="1"/>
      <c r="Z67" s="1"/>
    </row>
    <row r="68" spans="1:26" ht="14.25" customHeight="1" x14ac:dyDescent="0.2">
      <c r="A68" s="107"/>
      <c r="B68" s="91" t="s">
        <v>108</v>
      </c>
      <c r="C68" s="101"/>
      <c r="D68" s="108">
        <f>B63</f>
        <v>0</v>
      </c>
      <c r="E68" s="5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07"/>
      <c r="B69" s="91" t="s">
        <v>109</v>
      </c>
      <c r="C69" s="101"/>
      <c r="D69" s="108">
        <f>E55</f>
        <v>0</v>
      </c>
      <c r="E69" s="5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07"/>
      <c r="B70" s="91" t="s">
        <v>110</v>
      </c>
      <c r="C70" s="101"/>
      <c r="D70" s="109">
        <v>0</v>
      </c>
      <c r="E70" s="5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07"/>
      <c r="B71" s="91" t="s">
        <v>111</v>
      </c>
      <c r="C71" s="101"/>
      <c r="D71" s="109">
        <v>0</v>
      </c>
      <c r="E71" s="5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07"/>
      <c r="B72" s="91" t="s">
        <v>112</v>
      </c>
      <c r="D72" s="109">
        <v>0</v>
      </c>
      <c r="E72" s="5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10"/>
      <c r="B73" s="111" t="s">
        <v>113</v>
      </c>
      <c r="C73" s="93"/>
      <c r="D73" s="112">
        <f>SUM(D68:D72)</f>
        <v>0</v>
      </c>
      <c r="E73" s="95"/>
      <c r="F73" s="1"/>
      <c r="G73" s="1"/>
      <c r="H73" s="1"/>
      <c r="I73" s="1"/>
      <c r="J73" s="1"/>
      <c r="K73" s="1"/>
      <c r="L73" s="1"/>
      <c r="M73" s="1"/>
      <c r="N73" s="1"/>
      <c r="O73" s="1"/>
      <c r="P73" s="1"/>
      <c r="Q73" s="1"/>
      <c r="R73" s="1"/>
      <c r="S73" s="1"/>
      <c r="T73" s="1"/>
      <c r="U73" s="1"/>
      <c r="V73" s="1"/>
      <c r="W73" s="1"/>
      <c r="X73" s="1"/>
      <c r="Y73" s="1"/>
      <c r="Z73" s="1"/>
    </row>
    <row r="74" spans="1:26" ht="12" customHeight="1" x14ac:dyDescent="0.2">
      <c r="A74" s="97"/>
      <c r="B74" s="113"/>
      <c r="C74" s="98"/>
      <c r="D74" s="99"/>
      <c r="E74" s="100"/>
      <c r="F74" s="1"/>
      <c r="G74" s="1"/>
      <c r="H74" s="1"/>
      <c r="I74" s="1"/>
      <c r="J74" s="1"/>
      <c r="K74" s="1"/>
      <c r="L74" s="1"/>
      <c r="M74" s="1"/>
      <c r="N74" s="1"/>
      <c r="O74" s="1"/>
      <c r="P74" s="1"/>
      <c r="Q74" s="1"/>
      <c r="R74" s="1"/>
      <c r="S74" s="1"/>
      <c r="T74" s="1"/>
      <c r="U74" s="1"/>
      <c r="V74" s="1"/>
      <c r="W74" s="1"/>
      <c r="X74" s="1"/>
      <c r="Y74" s="1"/>
      <c r="Z74" s="1"/>
    </row>
    <row r="75" spans="1:26" ht="12" customHeight="1" x14ac:dyDescent="0.2">
      <c r="A75" s="114"/>
      <c r="B75" s="71"/>
      <c r="C75" s="93"/>
      <c r="D75" s="114"/>
      <c r="E75" s="103"/>
      <c r="F75" s="1"/>
      <c r="G75" s="1"/>
      <c r="H75" s="1"/>
      <c r="I75" s="1"/>
      <c r="J75" s="1"/>
      <c r="K75" s="1"/>
      <c r="L75" s="1"/>
      <c r="M75" s="1"/>
      <c r="N75" s="1"/>
      <c r="O75" s="1"/>
      <c r="P75" s="1"/>
      <c r="Q75" s="1"/>
      <c r="R75" s="1"/>
      <c r="S75" s="1"/>
      <c r="T75" s="1"/>
      <c r="U75" s="1"/>
      <c r="V75" s="1"/>
      <c r="W75" s="1"/>
      <c r="X75" s="1"/>
      <c r="Y75" s="1"/>
      <c r="Z75" s="1"/>
    </row>
    <row r="76" spans="1:26" ht="12" customHeight="1" x14ac:dyDescent="0.2">
      <c r="A76" s="200" t="s">
        <v>114</v>
      </c>
      <c r="B76" s="170"/>
      <c r="C76" s="114" t="s">
        <v>115</v>
      </c>
      <c r="D76" s="114"/>
      <c r="E76" s="103"/>
      <c r="F76" s="1"/>
      <c r="G76" s="1"/>
      <c r="H76" s="1"/>
      <c r="I76" s="1"/>
      <c r="J76" s="1"/>
      <c r="K76" s="1"/>
      <c r="L76" s="1"/>
      <c r="M76" s="1"/>
      <c r="N76" s="1"/>
      <c r="O76" s="1"/>
      <c r="P76" s="1"/>
      <c r="Q76" s="1"/>
      <c r="R76" s="1"/>
      <c r="S76" s="1"/>
      <c r="T76" s="1"/>
      <c r="U76" s="1"/>
      <c r="V76" s="1"/>
      <c r="W76" s="1"/>
      <c r="X76" s="1"/>
      <c r="Y76" s="1"/>
      <c r="Z76" s="1"/>
    </row>
    <row r="77" spans="1:26" ht="14.25" customHeight="1" x14ac:dyDescent="0.2">
      <c r="A77" s="101"/>
      <c r="B77" s="101"/>
      <c r="C77" s="101"/>
      <c r="D77" s="102"/>
      <c r="E77" s="103"/>
      <c r="F77" s="1"/>
      <c r="G77" s="1"/>
      <c r="H77" s="1"/>
      <c r="I77" s="1"/>
      <c r="J77" s="1"/>
      <c r="K77" s="1"/>
      <c r="L77" s="1"/>
      <c r="M77" s="1"/>
      <c r="N77" s="1"/>
      <c r="O77" s="1"/>
      <c r="P77" s="1"/>
      <c r="Q77" s="1"/>
      <c r="R77" s="1"/>
      <c r="S77" s="1"/>
      <c r="T77" s="1"/>
      <c r="U77" s="1"/>
      <c r="V77" s="1"/>
      <c r="W77" s="1"/>
      <c r="X77" s="1"/>
      <c r="Y77" s="1"/>
      <c r="Z77" s="1"/>
    </row>
    <row r="78" spans="1:26" ht="7.5" customHeight="1" x14ac:dyDescent="0.2">
      <c r="A78" s="101"/>
      <c r="B78" s="101"/>
      <c r="C78" s="101"/>
      <c r="D78" s="102"/>
      <c r="E78" s="103"/>
      <c r="F78" s="1"/>
      <c r="G78" s="1"/>
      <c r="H78" s="1"/>
      <c r="I78" s="1"/>
      <c r="J78" s="1"/>
      <c r="K78" s="1"/>
      <c r="L78" s="1"/>
      <c r="M78" s="1"/>
      <c r="N78" s="1"/>
      <c r="O78" s="1"/>
      <c r="P78" s="1"/>
      <c r="Q78" s="1"/>
      <c r="R78" s="1"/>
      <c r="S78" s="1"/>
      <c r="T78" s="1"/>
      <c r="U78" s="1"/>
      <c r="V78" s="1"/>
      <c r="W78" s="1"/>
      <c r="X78" s="1"/>
      <c r="Y78" s="1"/>
      <c r="Z78" s="1"/>
    </row>
    <row r="79" spans="1:26" ht="14.25" customHeight="1" x14ac:dyDescent="0.2">
      <c r="A79" s="197" t="s">
        <v>116</v>
      </c>
      <c r="B79" s="170"/>
      <c r="C79" s="170"/>
      <c r="D79" s="170"/>
      <c r="E79" s="170"/>
      <c r="F79" s="1"/>
      <c r="G79" s="1"/>
      <c r="H79" s="1"/>
      <c r="I79" s="1"/>
      <c r="J79" s="1"/>
      <c r="K79" s="1"/>
      <c r="L79" s="1"/>
      <c r="M79" s="1"/>
      <c r="N79" s="1"/>
      <c r="O79" s="1"/>
      <c r="P79" s="1"/>
      <c r="Q79" s="1"/>
      <c r="R79" s="1"/>
      <c r="S79" s="1"/>
      <c r="T79" s="1"/>
      <c r="U79" s="1"/>
      <c r="V79" s="1"/>
      <c r="W79" s="1"/>
      <c r="X79" s="1"/>
      <c r="Y79" s="1"/>
      <c r="Z79" s="1"/>
    </row>
    <row r="80" spans="1:26" ht="14.25" customHeight="1" x14ac:dyDescent="0.2">
      <c r="A80" s="101"/>
      <c r="B80" s="101"/>
      <c r="C80" s="101"/>
      <c r="D80" s="102"/>
      <c r="E80" s="103"/>
      <c r="F80" s="1"/>
      <c r="G80" s="1"/>
      <c r="H80" s="1"/>
      <c r="I80" s="1"/>
      <c r="J80" s="1"/>
      <c r="K80" s="1"/>
      <c r="L80" s="1"/>
      <c r="M80" s="1"/>
      <c r="N80" s="1"/>
      <c r="O80" s="1"/>
      <c r="P80" s="1"/>
      <c r="Q80" s="1"/>
      <c r="R80" s="1"/>
      <c r="S80" s="1"/>
      <c r="T80" s="1"/>
      <c r="U80" s="1"/>
      <c r="V80" s="1"/>
      <c r="W80" s="1"/>
      <c r="X80" s="1"/>
      <c r="Y80" s="1"/>
      <c r="Z80" s="1"/>
    </row>
    <row r="81" spans="1:26" ht="12" customHeight="1" x14ac:dyDescent="0.2">
      <c r="A81" s="197" t="s">
        <v>117</v>
      </c>
      <c r="B81" s="170"/>
      <c r="C81" s="170"/>
      <c r="D81" s="170"/>
      <c r="E81" s="170"/>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2"/>
      <c r="E82" s="3"/>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2"/>
      <c r="E83" s="3"/>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2"/>
      <c r="E84" s="3"/>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2"/>
      <c r="E85" s="3"/>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2"/>
      <c r="E86" s="3"/>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2"/>
      <c r="E87" s="3"/>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2"/>
      <c r="E88" s="3"/>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2"/>
      <c r="E89" s="3"/>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2"/>
      <c r="E90" s="3"/>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2"/>
      <c r="E91" s="3"/>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2"/>
      <c r="E92" s="3"/>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2"/>
      <c r="E93" s="3"/>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2"/>
      <c r="E94" s="3"/>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2"/>
      <c r="E95" s="3"/>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2"/>
      <c r="E96" s="3"/>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2"/>
      <c r="E97" s="3"/>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2"/>
      <c r="E98" s="3"/>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2"/>
      <c r="E99" s="3"/>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2"/>
      <c r="E100" s="3"/>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2"/>
      <c r="E101" s="3"/>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2"/>
      <c r="E102" s="3"/>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2"/>
      <c r="E103" s="3"/>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2"/>
      <c r="E104" s="3"/>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2"/>
      <c r="E105" s="3"/>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2"/>
      <c r="E106" s="3"/>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2"/>
      <c r="E107" s="3"/>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2"/>
      <c r="E108" s="3"/>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2"/>
      <c r="E109" s="3"/>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2"/>
      <c r="E110" s="3"/>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2"/>
      <c r="E111" s="3"/>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2"/>
      <c r="E112" s="3"/>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2"/>
      <c r="E113" s="3"/>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2"/>
      <c r="E114" s="3"/>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2"/>
      <c r="E115" s="3"/>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2"/>
      <c r="E116" s="3"/>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2"/>
      <c r="E117" s="3"/>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2"/>
      <c r="E118" s="3"/>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2"/>
      <c r="E119" s="3"/>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2"/>
      <c r="E120" s="3"/>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2"/>
      <c r="E121" s="3"/>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2"/>
      <c r="E122" s="3"/>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2"/>
      <c r="E123" s="3"/>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2"/>
      <c r="E124" s="3"/>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2"/>
      <c r="E125" s="3"/>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2"/>
      <c r="E126" s="3"/>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2"/>
      <c r="E127" s="3"/>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2"/>
      <c r="E128" s="3"/>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2"/>
      <c r="E129" s="3"/>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2"/>
      <c r="E130" s="3"/>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2"/>
      <c r="E131" s="3"/>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2"/>
      <c r="E132" s="3"/>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2"/>
      <c r="E133" s="3"/>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2"/>
      <c r="E134" s="3"/>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2"/>
      <c r="E135" s="3"/>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2"/>
      <c r="E136" s="3"/>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2"/>
      <c r="E137" s="3"/>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2"/>
      <c r="E138" s="3"/>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2"/>
      <c r="E139" s="3"/>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2"/>
      <c r="E140" s="3"/>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2"/>
      <c r="E141" s="3"/>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2"/>
      <c r="E142" s="3"/>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2"/>
      <c r="E143" s="3"/>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2"/>
      <c r="E144" s="3"/>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2"/>
      <c r="E145" s="3"/>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2"/>
      <c r="E146" s="3"/>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2"/>
      <c r="E147" s="3"/>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2"/>
      <c r="E148" s="3"/>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2"/>
      <c r="E149" s="3"/>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2"/>
      <c r="E150" s="3"/>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2"/>
      <c r="E151" s="3"/>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2"/>
      <c r="E152" s="3"/>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2"/>
      <c r="E153" s="3"/>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2"/>
      <c r="E154" s="3"/>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2"/>
      <c r="E155" s="3"/>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2"/>
      <c r="E156" s="3"/>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2"/>
      <c r="E157" s="3"/>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2"/>
      <c r="E158" s="3"/>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2"/>
      <c r="E159" s="3"/>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2"/>
      <c r="E160" s="3"/>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2"/>
      <c r="E161" s="3"/>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2"/>
      <c r="E162" s="3"/>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2"/>
      <c r="E163" s="3"/>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2"/>
      <c r="E164" s="3"/>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2"/>
      <c r="E165" s="3"/>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2"/>
      <c r="E166" s="3"/>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2"/>
      <c r="E167" s="3"/>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2"/>
      <c r="E168" s="3"/>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2"/>
      <c r="E169" s="3"/>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2"/>
      <c r="E170" s="3"/>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2"/>
      <c r="E171" s="3"/>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2"/>
      <c r="E172" s="3"/>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2"/>
      <c r="E173" s="3"/>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2"/>
      <c r="E174" s="3"/>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2"/>
      <c r="E175" s="3"/>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2"/>
      <c r="E176" s="3"/>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2"/>
      <c r="E177" s="3"/>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2"/>
      <c r="E178" s="3"/>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2"/>
      <c r="E179" s="3"/>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2"/>
      <c r="E180" s="3"/>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2"/>
      <c r="E181" s="3"/>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2"/>
      <c r="E182" s="3"/>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2"/>
      <c r="E183" s="3"/>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2"/>
      <c r="E184" s="3"/>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2"/>
      <c r="E185" s="3"/>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2"/>
      <c r="E186" s="3"/>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2"/>
      <c r="E187" s="3"/>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2"/>
      <c r="E188" s="3"/>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2"/>
      <c r="E189" s="3"/>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2"/>
      <c r="E190" s="3"/>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2"/>
      <c r="E191" s="3"/>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2"/>
      <c r="E192" s="3"/>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2"/>
      <c r="E193" s="3"/>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2"/>
      <c r="E194" s="3"/>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2"/>
      <c r="E195" s="3"/>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2"/>
      <c r="E196" s="3"/>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2"/>
      <c r="E197" s="3"/>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2"/>
      <c r="E198" s="3"/>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2"/>
      <c r="E199" s="3"/>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2"/>
      <c r="E200" s="3"/>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2"/>
      <c r="E201" s="3"/>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2"/>
      <c r="E202" s="3"/>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2"/>
      <c r="E203" s="3"/>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2"/>
      <c r="E204" s="3"/>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2"/>
      <c r="E205" s="3"/>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2"/>
      <c r="E206" s="3"/>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2"/>
      <c r="E207" s="3"/>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2"/>
      <c r="E208" s="3"/>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2"/>
      <c r="E209" s="3"/>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2"/>
      <c r="E210" s="3"/>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2"/>
      <c r="E211" s="3"/>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2"/>
      <c r="E212" s="3"/>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2"/>
      <c r="E213" s="3"/>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2"/>
      <c r="E214" s="3"/>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2"/>
      <c r="E215" s="3"/>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2"/>
      <c r="E216" s="3"/>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2"/>
      <c r="E217" s="3"/>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2"/>
      <c r="E218" s="3"/>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2"/>
      <c r="E219" s="3"/>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2"/>
      <c r="E220" s="3"/>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2"/>
      <c r="E221" s="3"/>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2"/>
      <c r="E222" s="3"/>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2"/>
      <c r="E223" s="3"/>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2"/>
      <c r="E224" s="3"/>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2"/>
      <c r="E225" s="3"/>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2"/>
      <c r="E226" s="3"/>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2"/>
      <c r="E227" s="3"/>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2"/>
      <c r="E228" s="3"/>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2"/>
      <c r="E229" s="3"/>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2"/>
      <c r="E230" s="3"/>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2"/>
      <c r="E231" s="3"/>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2"/>
      <c r="E232" s="3"/>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2"/>
      <c r="E233" s="3"/>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2"/>
      <c r="E234" s="3"/>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2"/>
      <c r="E235" s="3"/>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2"/>
      <c r="E236" s="3"/>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2"/>
      <c r="E237" s="3"/>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2"/>
      <c r="E238" s="3"/>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2"/>
      <c r="E239" s="3"/>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2"/>
      <c r="E240" s="3"/>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2"/>
      <c r="E241" s="3"/>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2"/>
      <c r="E242" s="3"/>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2"/>
      <c r="E243" s="3"/>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2"/>
      <c r="E244" s="3"/>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2"/>
      <c r="E245" s="3"/>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2"/>
      <c r="E246" s="3"/>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2"/>
      <c r="E247" s="3"/>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2"/>
      <c r="E248" s="3"/>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2"/>
      <c r="E249" s="3"/>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2"/>
      <c r="E250" s="3"/>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2"/>
      <c r="E251" s="3"/>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2"/>
      <c r="E252" s="3"/>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2"/>
      <c r="E253" s="3"/>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2"/>
      <c r="E254" s="3"/>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2"/>
      <c r="E255" s="3"/>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2"/>
      <c r="E256" s="3"/>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2"/>
      <c r="E257" s="3"/>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2"/>
      <c r="E258" s="3"/>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2"/>
      <c r="E259" s="3"/>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2"/>
      <c r="E260" s="3"/>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2"/>
      <c r="E261" s="3"/>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2"/>
      <c r="E262" s="3"/>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2"/>
      <c r="E263" s="3"/>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2"/>
      <c r="E264" s="3"/>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2"/>
      <c r="E265" s="3"/>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2"/>
      <c r="E266" s="3"/>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2"/>
      <c r="E267" s="3"/>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2"/>
      <c r="E268" s="3"/>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2"/>
      <c r="E269" s="3"/>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2"/>
      <c r="E270" s="3"/>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2"/>
      <c r="E271" s="3"/>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2"/>
      <c r="E272" s="3"/>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2"/>
      <c r="E273" s="3"/>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2"/>
      <c r="E274" s="3"/>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2"/>
      <c r="E275" s="3"/>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2"/>
      <c r="E276" s="3"/>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2"/>
      <c r="E277" s="3"/>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2"/>
      <c r="E278" s="3"/>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2"/>
      <c r="E279" s="3"/>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2"/>
      <c r="E280" s="3"/>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2"/>
      <c r="E281" s="3"/>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15"/>
    <row r="283" spans="1:26" ht="15.75" customHeight="1" x14ac:dyDescent="0.15"/>
    <row r="284" spans="1:26" ht="15.75" customHeight="1" x14ac:dyDescent="0.15"/>
    <row r="285" spans="1:26" ht="15.75" customHeight="1" x14ac:dyDescent="0.15"/>
    <row r="286" spans="1:26" ht="15.75" customHeight="1" x14ac:dyDescent="0.15"/>
    <row r="287" spans="1:26" ht="15.75" customHeight="1" x14ac:dyDescent="0.15"/>
    <row r="288" spans="1:26"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70">
    <mergeCell ref="A81:E81"/>
    <mergeCell ref="A60:B60"/>
    <mergeCell ref="A64:B64"/>
    <mergeCell ref="A66:E66"/>
    <mergeCell ref="A76:B76"/>
    <mergeCell ref="A79:E79"/>
    <mergeCell ref="C11:C12"/>
    <mergeCell ref="B14:C14"/>
    <mergeCell ref="A15:A16"/>
    <mergeCell ref="B23:B24"/>
    <mergeCell ref="C23:C24"/>
    <mergeCell ref="A17:A19"/>
    <mergeCell ref="B17:B19"/>
    <mergeCell ref="C17:C19"/>
    <mergeCell ref="A20:A22"/>
    <mergeCell ref="B20:B22"/>
    <mergeCell ref="C20:C22"/>
    <mergeCell ref="A23:A24"/>
    <mergeCell ref="A59:B59"/>
    <mergeCell ref="D60:E60"/>
    <mergeCell ref="A61:E61"/>
    <mergeCell ref="A1:E1"/>
    <mergeCell ref="A3:E3"/>
    <mergeCell ref="B5:C5"/>
    <mergeCell ref="A6:A7"/>
    <mergeCell ref="B6:B7"/>
    <mergeCell ref="C6:C7"/>
    <mergeCell ref="A8:A10"/>
    <mergeCell ref="B15:B16"/>
    <mergeCell ref="C15:C16"/>
    <mergeCell ref="B8:B10"/>
    <mergeCell ref="C8:C10"/>
    <mergeCell ref="A11:A12"/>
    <mergeCell ref="B11:B12"/>
    <mergeCell ref="B53:E53"/>
    <mergeCell ref="A54:B54"/>
    <mergeCell ref="A55:B55"/>
    <mergeCell ref="A56:B56"/>
    <mergeCell ref="A58:E58"/>
    <mergeCell ref="A47:A49"/>
    <mergeCell ref="B47:B49"/>
    <mergeCell ref="C47:C49"/>
    <mergeCell ref="A50:A51"/>
    <mergeCell ref="B50:B51"/>
    <mergeCell ref="C50:C51"/>
    <mergeCell ref="A35:A36"/>
    <mergeCell ref="B45:B46"/>
    <mergeCell ref="C45:C46"/>
    <mergeCell ref="A37:A39"/>
    <mergeCell ref="B37:B39"/>
    <mergeCell ref="C37:C39"/>
    <mergeCell ref="A40:A42"/>
    <mergeCell ref="B40:C42"/>
    <mergeCell ref="B44:C44"/>
    <mergeCell ref="A45:A46"/>
    <mergeCell ref="B35:B36"/>
    <mergeCell ref="C35:C36"/>
    <mergeCell ref="A29:A30"/>
    <mergeCell ref="B29:B30"/>
    <mergeCell ref="C29:C30"/>
    <mergeCell ref="B32:C32"/>
    <mergeCell ref="A33:A34"/>
    <mergeCell ref="B33:B34"/>
    <mergeCell ref="C33:C34"/>
    <mergeCell ref="A25:A26"/>
    <mergeCell ref="B25:B26"/>
    <mergeCell ref="C25:C26"/>
    <mergeCell ref="A27:A28"/>
    <mergeCell ref="B27:B28"/>
    <mergeCell ref="C27:C28"/>
  </mergeCells>
  <pageMargins left="0.54" right="0.53" top="0.42" bottom="0.37" header="0" footer="0"/>
  <pageSetup fitToHeight="0" orientation="portrait"/>
  <drawing r:id="rId1"/>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'Reference Values'!$F$15:$F$30</xm:f>
          </x14:formula1>
          <xm:sqref>E33</xm:sqref>
        </x14:dataValidation>
        <x14:dataValidation type="list" allowBlank="1" showInputMessage="1" prompt="Select yes/no" xr:uid="{00000000-0002-0000-0000-000001000000}">
          <x14:formula1>
            <xm:f>'Reference Values'!F33:F34</xm:f>
          </x14:formula1>
          <xm:sqref>E37</xm:sqref>
        </x14:dataValidation>
        <x14:dataValidation type="list" allowBlank="1" showInputMessage="1" prompt="Select yes/no" xr:uid="{00000000-0002-0000-0000-000003000000}">
          <x14:formula1>
            <xm:f>'Reference Values'!$F$33:$F$34</xm:f>
          </x14:formula1>
          <xm:sqref>E47</xm:sqref>
        </x14:dataValidation>
        <x14:dataValidation type="list" allowBlank="1" showInputMessage="1" prompt="Invalid Entry! - Please select an option from the list." xr:uid="{00000000-0002-0000-0000-000002000000}">
          <x14:formula1>
            <xm:f>'Reference Values'!$F$7:$F$12</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1000"/>
  <sheetViews>
    <sheetView workbookViewId="0">
      <selection activeCell="G13" sqref="G13"/>
    </sheetView>
  </sheetViews>
  <sheetFormatPr baseColWidth="10" defaultColWidth="12.6640625" defaultRowHeight="15" customHeight="1" x14ac:dyDescent="0.15"/>
  <cols>
    <col min="1" max="1" width="5" customWidth="1"/>
    <col min="2" max="2" width="18.5" customWidth="1"/>
    <col min="3" max="3" width="7.6640625" customWidth="1"/>
    <col min="4" max="4" width="7.6640625" hidden="1" customWidth="1"/>
    <col min="5" max="5" width="5" customWidth="1"/>
    <col min="6" max="6" width="17.33203125" customWidth="1"/>
    <col min="7" max="7" width="11" customWidth="1"/>
    <col min="8" max="8" width="5" customWidth="1"/>
    <col min="9" max="9" width="7.83203125" customWidth="1"/>
    <col min="10" max="10" width="16.1640625" customWidth="1"/>
    <col min="11" max="11" width="12" customWidth="1"/>
    <col min="12" max="12" width="5" customWidth="1"/>
    <col min="13" max="13" width="17.33203125" customWidth="1"/>
    <col min="14" max="14" width="11" customWidth="1"/>
    <col min="15" max="15" width="5" customWidth="1"/>
    <col min="16" max="22" width="7.6640625" customWidth="1"/>
  </cols>
  <sheetData>
    <row r="1" spans="2:22" ht="15.75" customHeight="1" x14ac:dyDescent="0.2">
      <c r="I1" s="115"/>
      <c r="J1" s="116"/>
      <c r="K1" s="116"/>
      <c r="L1" s="116"/>
    </row>
    <row r="2" spans="2:22" ht="19.5" customHeight="1" x14ac:dyDescent="0.15">
      <c r="B2" s="202" t="s">
        <v>118</v>
      </c>
      <c r="C2" s="170"/>
      <c r="D2" s="170"/>
      <c r="E2" s="170"/>
      <c r="F2" s="170"/>
      <c r="G2" s="170"/>
      <c r="H2" s="170"/>
      <c r="I2" s="170"/>
      <c r="J2" s="170"/>
      <c r="K2" s="170"/>
      <c r="L2" s="170"/>
      <c r="M2" s="170"/>
      <c r="N2" s="170"/>
      <c r="O2" s="170"/>
      <c r="P2" s="170"/>
      <c r="Q2" s="170"/>
      <c r="R2" s="170"/>
      <c r="S2" s="170"/>
      <c r="T2" s="170"/>
      <c r="U2" s="170"/>
      <c r="V2" s="170"/>
    </row>
    <row r="3" spans="2:22" ht="15.75" customHeight="1" x14ac:dyDescent="0.2">
      <c r="I3" s="116"/>
    </row>
    <row r="4" spans="2:22" ht="14.25" customHeight="1" x14ac:dyDescent="0.2">
      <c r="B4" s="203" t="s">
        <v>119</v>
      </c>
      <c r="C4" s="205">
        <f>PRODUCT(D6:D33)-1</f>
        <v>0.12178399999999989</v>
      </c>
      <c r="D4" s="207" t="s">
        <v>120</v>
      </c>
      <c r="F4" s="117" t="s">
        <v>121</v>
      </c>
      <c r="G4" s="118">
        <f>55713*(1+C4)</f>
        <v>62497.951991999995</v>
      </c>
      <c r="I4" s="209" t="s">
        <v>122</v>
      </c>
      <c r="J4" s="188"/>
      <c r="K4" s="188"/>
      <c r="L4" s="188"/>
      <c r="M4" s="188"/>
      <c r="N4" s="188"/>
      <c r="O4" s="210"/>
    </row>
    <row r="5" spans="2:22" ht="14.25" customHeight="1" x14ac:dyDescent="0.15">
      <c r="B5" s="204"/>
      <c r="C5" s="206"/>
      <c r="D5" s="208"/>
      <c r="I5" s="211" t="s">
        <v>123</v>
      </c>
      <c r="J5" s="188"/>
      <c r="K5" s="188"/>
      <c r="L5" s="188"/>
      <c r="M5" s="188"/>
      <c r="N5" s="188"/>
      <c r="O5" s="210"/>
    </row>
    <row r="6" spans="2:22" ht="15" customHeight="1" x14ac:dyDescent="0.2">
      <c r="B6" s="119" t="s">
        <v>124</v>
      </c>
      <c r="C6" s="120">
        <v>8.6999999999999994E-2</v>
      </c>
      <c r="D6" s="121">
        <f t="shared" ref="D6:D33" si="0">1+C6</f>
        <v>1.087</v>
      </c>
      <c r="F6" s="122" t="s">
        <v>125</v>
      </c>
      <c r="G6" s="123"/>
      <c r="I6" s="204"/>
      <c r="J6" s="170"/>
      <c r="K6" s="170"/>
      <c r="L6" s="170"/>
      <c r="M6" s="170"/>
      <c r="N6" s="170"/>
      <c r="O6" s="190"/>
    </row>
    <row r="7" spans="2:22" ht="15" customHeight="1" x14ac:dyDescent="0.2">
      <c r="B7" s="119" t="s">
        <v>126</v>
      </c>
      <c r="C7" s="120">
        <v>3.2000000000000001E-2</v>
      </c>
      <c r="D7" s="121">
        <f t="shared" si="0"/>
        <v>1.032</v>
      </c>
      <c r="F7" s="124" t="s">
        <v>127</v>
      </c>
      <c r="G7" s="125" t="s">
        <v>128</v>
      </c>
      <c r="I7" s="204"/>
      <c r="J7" s="170"/>
      <c r="K7" s="170"/>
      <c r="L7" s="170"/>
      <c r="M7" s="170"/>
      <c r="N7" s="170"/>
      <c r="O7" s="190"/>
    </row>
    <row r="8" spans="2:22" ht="14.25" customHeight="1" x14ac:dyDescent="0.2">
      <c r="B8" s="119" t="s">
        <v>129</v>
      </c>
      <c r="C8" s="120"/>
      <c r="D8" s="121">
        <f t="shared" si="0"/>
        <v>1</v>
      </c>
      <c r="F8" s="126" t="s">
        <v>181</v>
      </c>
      <c r="G8" s="127">
        <v>0</v>
      </c>
      <c r="I8" s="204"/>
      <c r="J8" s="170"/>
      <c r="K8" s="170"/>
      <c r="L8" s="170"/>
      <c r="M8" s="170"/>
      <c r="N8" s="170"/>
      <c r="O8" s="190"/>
    </row>
    <row r="9" spans="2:22" ht="15" customHeight="1" x14ac:dyDescent="0.2">
      <c r="B9" s="119" t="s">
        <v>130</v>
      </c>
      <c r="C9" s="120"/>
      <c r="D9" s="121">
        <f t="shared" si="0"/>
        <v>1</v>
      </c>
      <c r="F9" s="126" t="s">
        <v>177</v>
      </c>
      <c r="G9" s="127">
        <f>1000</f>
        <v>1000</v>
      </c>
      <c r="I9" s="204"/>
      <c r="J9" s="170"/>
      <c r="K9" s="170"/>
      <c r="L9" s="170"/>
      <c r="M9" s="170"/>
      <c r="N9" s="170"/>
      <c r="O9" s="190"/>
    </row>
    <row r="10" spans="2:22" ht="14.25" customHeight="1" x14ac:dyDescent="0.2">
      <c r="B10" s="119" t="s">
        <v>131</v>
      </c>
      <c r="C10" s="120"/>
      <c r="D10" s="121">
        <f t="shared" si="0"/>
        <v>1</v>
      </c>
      <c r="F10" s="126" t="s">
        <v>178</v>
      </c>
      <c r="G10" s="127">
        <f>3000</f>
        <v>3000</v>
      </c>
      <c r="I10" s="204"/>
      <c r="J10" s="170"/>
      <c r="K10" s="170"/>
      <c r="L10" s="170"/>
      <c r="M10" s="170"/>
      <c r="N10" s="170"/>
      <c r="O10" s="190"/>
    </row>
    <row r="11" spans="2:22" ht="15" customHeight="1" x14ac:dyDescent="0.2">
      <c r="B11" s="119" t="s">
        <v>132</v>
      </c>
      <c r="C11" s="120"/>
      <c r="D11" s="121">
        <f t="shared" si="0"/>
        <v>1</v>
      </c>
      <c r="F11" s="126" t="s">
        <v>179</v>
      </c>
      <c r="G11" s="127">
        <f>5000</f>
        <v>5000</v>
      </c>
      <c r="I11" s="204"/>
      <c r="J11" s="170"/>
      <c r="K11" s="170"/>
      <c r="L11" s="170"/>
      <c r="M11" s="170"/>
      <c r="N11" s="170"/>
      <c r="O11" s="190"/>
    </row>
    <row r="12" spans="2:22" ht="15" customHeight="1" x14ac:dyDescent="0.2">
      <c r="B12" s="119" t="s">
        <v>133</v>
      </c>
      <c r="C12" s="120"/>
      <c r="D12" s="121">
        <f t="shared" si="0"/>
        <v>1</v>
      </c>
      <c r="F12" s="128" t="s">
        <v>180</v>
      </c>
      <c r="G12" s="129">
        <f>7000</f>
        <v>7000</v>
      </c>
      <c r="I12" s="204"/>
      <c r="J12" s="170"/>
      <c r="K12" s="170"/>
      <c r="L12" s="170"/>
      <c r="M12" s="170"/>
      <c r="N12" s="170"/>
      <c r="O12" s="190"/>
    </row>
    <row r="13" spans="2:22" ht="15" customHeight="1" x14ac:dyDescent="0.2">
      <c r="B13" s="119" t="s">
        <v>135</v>
      </c>
      <c r="C13" s="120"/>
      <c r="D13" s="121">
        <f t="shared" si="0"/>
        <v>1</v>
      </c>
      <c r="I13" s="204"/>
      <c r="J13" s="170"/>
      <c r="K13" s="170"/>
      <c r="L13" s="170"/>
      <c r="M13" s="170"/>
      <c r="N13" s="170"/>
      <c r="O13" s="190"/>
    </row>
    <row r="14" spans="2:22" ht="14.25" customHeight="1" x14ac:dyDescent="0.2">
      <c r="B14" s="119" t="s">
        <v>136</v>
      </c>
      <c r="C14" s="120"/>
      <c r="D14" s="121">
        <f t="shared" si="0"/>
        <v>1</v>
      </c>
      <c r="F14" s="130" t="s">
        <v>134</v>
      </c>
      <c r="G14" s="131"/>
      <c r="I14" s="204"/>
      <c r="J14" s="170"/>
      <c r="K14" s="170"/>
      <c r="L14" s="170"/>
      <c r="M14" s="170"/>
      <c r="N14" s="170"/>
      <c r="O14" s="190"/>
    </row>
    <row r="15" spans="2:22" ht="15" customHeight="1" x14ac:dyDescent="0.2">
      <c r="B15" s="119" t="s">
        <v>137</v>
      </c>
      <c r="C15" s="120"/>
      <c r="D15" s="121">
        <f t="shared" si="0"/>
        <v>1</v>
      </c>
      <c r="F15" s="132" t="s">
        <v>127</v>
      </c>
      <c r="G15" s="133" t="s">
        <v>128</v>
      </c>
      <c r="I15" s="204"/>
      <c r="J15" s="170"/>
      <c r="K15" s="170"/>
      <c r="L15" s="170"/>
      <c r="M15" s="170"/>
      <c r="N15" s="170"/>
      <c r="O15" s="190"/>
    </row>
    <row r="16" spans="2:22" ht="14.25" customHeight="1" x14ac:dyDescent="0.2">
      <c r="B16" s="119" t="s">
        <v>139</v>
      </c>
      <c r="C16" s="120"/>
      <c r="D16" s="121">
        <f t="shared" si="0"/>
        <v>1</v>
      </c>
      <c r="F16" s="134" t="s">
        <v>53</v>
      </c>
      <c r="G16" s="135">
        <v>1</v>
      </c>
      <c r="I16" s="204"/>
      <c r="J16" s="170"/>
      <c r="K16" s="170"/>
      <c r="L16" s="170"/>
      <c r="M16" s="170"/>
      <c r="N16" s="170"/>
      <c r="O16" s="190"/>
    </row>
    <row r="17" spans="2:15" ht="15" customHeight="1" x14ac:dyDescent="0.2">
      <c r="B17" s="119" t="s">
        <v>141</v>
      </c>
      <c r="C17" s="120"/>
      <c r="D17" s="121">
        <f t="shared" si="0"/>
        <v>1</v>
      </c>
      <c r="F17" s="134" t="s">
        <v>138</v>
      </c>
      <c r="G17" s="135">
        <v>0.75</v>
      </c>
      <c r="I17" s="204"/>
      <c r="J17" s="170"/>
      <c r="K17" s="170"/>
      <c r="L17" s="170"/>
      <c r="M17" s="170"/>
      <c r="N17" s="170"/>
      <c r="O17" s="190"/>
    </row>
    <row r="18" spans="2:15" ht="15" customHeight="1" x14ac:dyDescent="0.2">
      <c r="B18" s="119" t="s">
        <v>143</v>
      </c>
      <c r="C18" s="120"/>
      <c r="D18" s="121">
        <f t="shared" si="0"/>
        <v>1</v>
      </c>
      <c r="F18" s="134" t="s">
        <v>140</v>
      </c>
      <c r="G18" s="135">
        <v>0.66666666666666596</v>
      </c>
      <c r="I18" s="204"/>
      <c r="J18" s="170"/>
      <c r="K18" s="170"/>
      <c r="L18" s="170"/>
      <c r="M18" s="170"/>
      <c r="N18" s="170"/>
      <c r="O18" s="190"/>
    </row>
    <row r="19" spans="2:15" ht="15" customHeight="1" x14ac:dyDescent="0.2">
      <c r="B19" s="119" t="s">
        <v>145</v>
      </c>
      <c r="C19" s="120"/>
      <c r="D19" s="121">
        <f t="shared" si="0"/>
        <v>1</v>
      </c>
      <c r="F19" s="134" t="s">
        <v>142</v>
      </c>
      <c r="G19" s="135">
        <v>0.5</v>
      </c>
      <c r="I19" s="204"/>
      <c r="J19" s="170"/>
      <c r="K19" s="170"/>
      <c r="L19" s="170"/>
      <c r="M19" s="170"/>
      <c r="N19" s="170"/>
      <c r="O19" s="190"/>
    </row>
    <row r="20" spans="2:15" ht="14.25" customHeight="1" x14ac:dyDescent="0.2">
      <c r="B20" s="119" t="s">
        <v>147</v>
      </c>
      <c r="C20" s="120"/>
      <c r="D20" s="121">
        <f t="shared" si="0"/>
        <v>1</v>
      </c>
      <c r="F20" s="134" t="s">
        <v>144</v>
      </c>
      <c r="G20" s="135">
        <v>0.33333333333333298</v>
      </c>
      <c r="I20" s="212"/>
      <c r="J20" s="173"/>
      <c r="K20" s="173"/>
      <c r="L20" s="173"/>
      <c r="M20" s="173"/>
      <c r="N20" s="173"/>
      <c r="O20" s="213"/>
    </row>
    <row r="21" spans="2:15" ht="14.25" customHeight="1" x14ac:dyDescent="0.2">
      <c r="B21" s="119" t="s">
        <v>149</v>
      </c>
      <c r="C21" s="120"/>
      <c r="D21" s="121">
        <f t="shared" si="0"/>
        <v>1</v>
      </c>
      <c r="F21" s="134" t="s">
        <v>146</v>
      </c>
      <c r="G21" s="135">
        <v>0.25</v>
      </c>
    </row>
    <row r="22" spans="2:15" ht="14.25" customHeight="1" x14ac:dyDescent="0.2">
      <c r="B22" s="119" t="s">
        <v>151</v>
      </c>
      <c r="C22" s="120"/>
      <c r="D22" s="121">
        <f t="shared" si="0"/>
        <v>1</v>
      </c>
      <c r="F22" s="136" t="s">
        <v>148</v>
      </c>
      <c r="G22" s="135">
        <v>0.9</v>
      </c>
    </row>
    <row r="23" spans="2:15" ht="14.25" customHeight="1" x14ac:dyDescent="0.2">
      <c r="B23" s="119" t="s">
        <v>153</v>
      </c>
      <c r="C23" s="120"/>
      <c r="D23" s="121">
        <f t="shared" si="0"/>
        <v>1</v>
      </c>
      <c r="F23" s="136" t="s">
        <v>150</v>
      </c>
      <c r="G23" s="135">
        <v>0.8</v>
      </c>
      <c r="I23" s="137"/>
      <c r="J23" s="138" t="s">
        <v>155</v>
      </c>
    </row>
    <row r="24" spans="2:15" ht="14.25" customHeight="1" x14ac:dyDescent="0.2">
      <c r="B24" s="119" t="s">
        <v>156</v>
      </c>
      <c r="C24" s="120"/>
      <c r="D24" s="121">
        <f t="shared" si="0"/>
        <v>1</v>
      </c>
      <c r="F24" s="136" t="s">
        <v>152</v>
      </c>
      <c r="G24" s="135">
        <v>0.7</v>
      </c>
      <c r="J24" s="1" t="s">
        <v>158</v>
      </c>
    </row>
    <row r="25" spans="2:15" ht="14.25" customHeight="1" x14ac:dyDescent="0.2">
      <c r="B25" s="119" t="s">
        <v>159</v>
      </c>
      <c r="C25" s="120"/>
      <c r="D25" s="121">
        <f t="shared" si="0"/>
        <v>1</v>
      </c>
      <c r="F25" s="136" t="s">
        <v>154</v>
      </c>
      <c r="G25" s="135">
        <v>0.6</v>
      </c>
    </row>
    <row r="26" spans="2:15" ht="14.25" customHeight="1" x14ac:dyDescent="0.2">
      <c r="B26" s="119" t="s">
        <v>161</v>
      </c>
      <c r="C26" s="120"/>
      <c r="D26" s="121">
        <f t="shared" si="0"/>
        <v>1</v>
      </c>
      <c r="F26" s="136" t="s">
        <v>157</v>
      </c>
      <c r="G26" s="135">
        <v>0.5</v>
      </c>
      <c r="I26" s="139"/>
      <c r="J26" s="138" t="s">
        <v>163</v>
      </c>
    </row>
    <row r="27" spans="2:15" ht="14.25" customHeight="1" x14ac:dyDescent="0.2">
      <c r="B27" s="119" t="s">
        <v>164</v>
      </c>
      <c r="C27" s="120"/>
      <c r="D27" s="121">
        <f t="shared" si="0"/>
        <v>1</v>
      </c>
      <c r="F27" s="136" t="s">
        <v>160</v>
      </c>
      <c r="G27" s="135">
        <v>0.4</v>
      </c>
      <c r="J27" s="140" t="s">
        <v>166</v>
      </c>
    </row>
    <row r="28" spans="2:15" ht="14.25" customHeight="1" x14ac:dyDescent="0.2">
      <c r="B28" s="119" t="s">
        <v>167</v>
      </c>
      <c r="C28" s="120"/>
      <c r="D28" s="121">
        <f t="shared" si="0"/>
        <v>1</v>
      </c>
      <c r="F28" s="136" t="s">
        <v>162</v>
      </c>
      <c r="G28" s="135">
        <v>0.3</v>
      </c>
    </row>
    <row r="29" spans="2:15" ht="14.25" customHeight="1" x14ac:dyDescent="0.2">
      <c r="B29" s="119" t="s">
        <v>169</v>
      </c>
      <c r="C29" s="120"/>
      <c r="D29" s="121">
        <f t="shared" si="0"/>
        <v>1</v>
      </c>
      <c r="F29" s="136" t="s">
        <v>165</v>
      </c>
      <c r="G29" s="135">
        <v>0.2</v>
      </c>
      <c r="I29" s="116"/>
    </row>
    <row r="30" spans="2:15" ht="14.25" customHeight="1" x14ac:dyDescent="0.2">
      <c r="B30" s="119" t="s">
        <v>170</v>
      </c>
      <c r="C30" s="120"/>
      <c r="D30" s="121">
        <f t="shared" si="0"/>
        <v>1</v>
      </c>
      <c r="F30" s="141" t="s">
        <v>168</v>
      </c>
      <c r="G30" s="142">
        <v>0.1</v>
      </c>
      <c r="I30" s="116"/>
    </row>
    <row r="31" spans="2:15" ht="14.25" customHeight="1" x14ac:dyDescent="0.2">
      <c r="B31" s="119" t="s">
        <v>172</v>
      </c>
      <c r="C31" s="120"/>
      <c r="D31" s="121">
        <f t="shared" si="0"/>
        <v>1</v>
      </c>
      <c r="I31" s="116"/>
    </row>
    <row r="32" spans="2:15" ht="14.25" customHeight="1" x14ac:dyDescent="0.2">
      <c r="B32" s="119" t="s">
        <v>174</v>
      </c>
      <c r="C32" s="120"/>
      <c r="D32" s="121">
        <f t="shared" si="0"/>
        <v>1</v>
      </c>
      <c r="F32" s="201" t="s">
        <v>171</v>
      </c>
      <c r="G32" s="186"/>
      <c r="I32" s="116"/>
    </row>
    <row r="33" spans="2:9" ht="14.25" customHeight="1" x14ac:dyDescent="0.2">
      <c r="B33" s="147" t="s">
        <v>175</v>
      </c>
      <c r="C33" s="148"/>
      <c r="D33" s="121">
        <f t="shared" si="0"/>
        <v>1</v>
      </c>
      <c r="F33" s="143" t="s">
        <v>173</v>
      </c>
      <c r="G33" s="144"/>
      <c r="I33" s="116"/>
    </row>
    <row r="34" spans="2:9" ht="14.25" customHeight="1" x14ac:dyDescent="0.2">
      <c r="B34" s="149"/>
      <c r="C34" s="150"/>
      <c r="D34" s="150"/>
      <c r="F34" s="145" t="s">
        <v>62</v>
      </c>
      <c r="G34" s="146"/>
      <c r="I34" s="116"/>
    </row>
    <row r="35" spans="2:9" ht="14.25" customHeight="1" x14ac:dyDescent="0.2">
      <c r="B35" s="149"/>
      <c r="C35" s="150"/>
      <c r="D35" s="150"/>
      <c r="I35" s="116"/>
    </row>
    <row r="36" spans="2:9" ht="14.25" customHeight="1" x14ac:dyDescent="0.2">
      <c r="B36" s="149"/>
      <c r="C36" s="150"/>
      <c r="D36" s="150"/>
      <c r="I36" s="116"/>
    </row>
    <row r="37" spans="2:9" ht="14.25" customHeight="1" x14ac:dyDescent="0.2">
      <c r="B37" s="149"/>
      <c r="C37" s="150"/>
      <c r="D37" s="150"/>
      <c r="I37" s="116"/>
    </row>
    <row r="38" spans="2:9" ht="14.25" customHeight="1" x14ac:dyDescent="0.2">
      <c r="B38" s="1"/>
      <c r="C38" s="150"/>
      <c r="D38" s="150"/>
      <c r="I38" s="116"/>
    </row>
    <row r="39" spans="2:9" ht="14.25" customHeight="1" x14ac:dyDescent="0.2">
      <c r="B39" s="1"/>
      <c r="C39" s="150"/>
      <c r="D39" s="150"/>
      <c r="I39" s="116"/>
    </row>
    <row r="40" spans="2:9" ht="14.25" customHeight="1" x14ac:dyDescent="0.2">
      <c r="B40" s="1"/>
      <c r="C40" s="150"/>
      <c r="D40" s="150"/>
      <c r="I40" s="116"/>
    </row>
    <row r="41" spans="2:9" ht="14.25" customHeight="1" x14ac:dyDescent="0.2">
      <c r="B41" s="1"/>
      <c r="C41" s="150"/>
      <c r="D41" s="150"/>
      <c r="I41" s="116"/>
    </row>
    <row r="42" spans="2:9" ht="14.25" customHeight="1" x14ac:dyDescent="0.2">
      <c r="B42" s="1"/>
      <c r="C42" s="150"/>
      <c r="D42" s="150"/>
      <c r="I42" s="116"/>
    </row>
    <row r="43" spans="2:9" ht="14.25" customHeight="1" x14ac:dyDescent="0.2">
      <c r="B43" s="1"/>
      <c r="C43" s="150"/>
      <c r="D43" s="150"/>
      <c r="I43" s="116"/>
    </row>
    <row r="44" spans="2:9" ht="14.25" customHeight="1" x14ac:dyDescent="0.2">
      <c r="B44" s="1"/>
      <c r="C44" s="150"/>
      <c r="D44" s="150"/>
      <c r="I44" s="116"/>
    </row>
    <row r="45" spans="2:9" ht="14.25" customHeight="1" x14ac:dyDescent="0.2">
      <c r="B45" s="1"/>
      <c r="C45" s="150"/>
      <c r="D45" s="150"/>
      <c r="I45" s="116"/>
    </row>
    <row r="46" spans="2:9" ht="14.25" customHeight="1" x14ac:dyDescent="0.2">
      <c r="B46" s="1"/>
      <c r="C46" s="150"/>
      <c r="D46" s="150"/>
      <c r="I46" s="116"/>
    </row>
    <row r="47" spans="2:9" ht="14.25" customHeight="1" x14ac:dyDescent="0.2">
      <c r="B47" s="1"/>
      <c r="C47" s="150"/>
      <c r="D47" s="150"/>
      <c r="I47" s="116"/>
    </row>
    <row r="48" spans="2:9" ht="14.25" customHeight="1" x14ac:dyDescent="0.2">
      <c r="B48" s="1"/>
      <c r="C48" s="150"/>
      <c r="D48" s="150"/>
      <c r="I48" s="116"/>
    </row>
    <row r="49" spans="2:9" ht="14.25" customHeight="1" x14ac:dyDescent="0.2">
      <c r="B49" s="1"/>
      <c r="C49" s="150"/>
      <c r="D49" s="150"/>
      <c r="I49" s="116"/>
    </row>
    <row r="50" spans="2:9" ht="14.25" customHeight="1" x14ac:dyDescent="0.2">
      <c r="B50" s="1"/>
      <c r="C50" s="150"/>
      <c r="D50" s="150"/>
      <c r="I50" s="116"/>
    </row>
    <row r="51" spans="2:9" ht="14.25" customHeight="1" x14ac:dyDescent="0.2">
      <c r="B51" s="1"/>
      <c r="C51" s="150"/>
      <c r="D51" s="150"/>
      <c r="I51" s="116"/>
    </row>
    <row r="52" spans="2:9" ht="14.25" customHeight="1" x14ac:dyDescent="0.2">
      <c r="B52" s="1"/>
      <c r="C52" s="150"/>
      <c r="D52" s="150"/>
      <c r="I52" s="116"/>
    </row>
    <row r="53" spans="2:9" ht="14.25" customHeight="1" x14ac:dyDescent="0.2">
      <c r="B53" s="1"/>
      <c r="C53" s="150"/>
      <c r="D53" s="150"/>
      <c r="I53" s="116"/>
    </row>
    <row r="54" spans="2:9" ht="14.25" customHeight="1" x14ac:dyDescent="0.2">
      <c r="B54" s="1"/>
      <c r="C54" s="150"/>
      <c r="D54" s="150"/>
      <c r="I54" s="116"/>
    </row>
    <row r="55" spans="2:9" ht="14.25" customHeight="1" x14ac:dyDescent="0.2">
      <c r="B55" s="1"/>
      <c r="C55" s="150"/>
      <c r="D55" s="150"/>
      <c r="I55" s="116"/>
    </row>
    <row r="56" spans="2:9" ht="14.25" customHeight="1" x14ac:dyDescent="0.2">
      <c r="B56" s="1"/>
      <c r="C56" s="150"/>
      <c r="D56" s="150"/>
      <c r="I56" s="116"/>
    </row>
    <row r="57" spans="2:9" ht="14.25" customHeight="1" x14ac:dyDescent="0.2">
      <c r="B57" s="1"/>
      <c r="C57" s="150"/>
      <c r="D57" s="150"/>
      <c r="I57" s="116"/>
    </row>
    <row r="58" spans="2:9" ht="14.25" customHeight="1" x14ac:dyDescent="0.2">
      <c r="B58" s="1"/>
      <c r="C58" s="150"/>
      <c r="D58" s="150"/>
      <c r="I58" s="116"/>
    </row>
    <row r="59" spans="2:9" ht="14.25" customHeight="1" x14ac:dyDescent="0.2">
      <c r="B59" s="1"/>
      <c r="C59" s="150"/>
      <c r="D59" s="150"/>
      <c r="I59" s="116"/>
    </row>
    <row r="60" spans="2:9" ht="14.25" customHeight="1" x14ac:dyDescent="0.2">
      <c r="B60" s="1"/>
      <c r="C60" s="150"/>
      <c r="D60" s="150"/>
      <c r="I60" s="116"/>
    </row>
    <row r="61" spans="2:9" ht="14.25" customHeight="1" x14ac:dyDescent="0.2">
      <c r="B61" s="1"/>
      <c r="C61" s="150"/>
      <c r="D61" s="150"/>
      <c r="I61" s="116"/>
    </row>
    <row r="62" spans="2:9" ht="14.25" customHeight="1" x14ac:dyDescent="0.2">
      <c r="B62" s="1"/>
      <c r="C62" s="150"/>
      <c r="D62" s="150"/>
      <c r="I62" s="116"/>
    </row>
    <row r="63" spans="2:9" ht="14.25" customHeight="1" x14ac:dyDescent="0.2">
      <c r="B63" s="1"/>
      <c r="C63" s="150"/>
      <c r="D63" s="150"/>
      <c r="I63" s="116"/>
    </row>
    <row r="64" spans="2:9" ht="14.25" customHeight="1" x14ac:dyDescent="0.2">
      <c r="B64" s="1"/>
      <c r="C64" s="150"/>
      <c r="D64" s="150"/>
      <c r="I64" s="116"/>
    </row>
    <row r="65" spans="2:9" ht="14.25" customHeight="1" x14ac:dyDescent="0.2">
      <c r="B65" s="1"/>
      <c r="C65" s="150"/>
      <c r="D65" s="150"/>
      <c r="I65" s="116"/>
    </row>
    <row r="66" spans="2:9" ht="14.25" customHeight="1" x14ac:dyDescent="0.2">
      <c r="B66" s="1"/>
      <c r="C66" s="150"/>
      <c r="D66" s="150"/>
      <c r="I66" s="116"/>
    </row>
    <row r="67" spans="2:9" ht="14.25" customHeight="1" x14ac:dyDescent="0.2">
      <c r="B67" s="1"/>
      <c r="C67" s="150"/>
      <c r="D67" s="150"/>
      <c r="I67" s="116"/>
    </row>
    <row r="68" spans="2:9" ht="14.25" customHeight="1" x14ac:dyDescent="0.2">
      <c r="B68" s="1"/>
      <c r="C68" s="150"/>
      <c r="D68" s="150"/>
      <c r="I68" s="116"/>
    </row>
    <row r="69" spans="2:9" ht="14.25" customHeight="1" x14ac:dyDescent="0.2">
      <c r="B69" s="1"/>
      <c r="C69" s="150"/>
      <c r="D69" s="150"/>
      <c r="I69" s="116"/>
    </row>
    <row r="70" spans="2:9" ht="14.25" customHeight="1" x14ac:dyDescent="0.2">
      <c r="B70" s="1"/>
      <c r="C70" s="150"/>
      <c r="D70" s="150"/>
      <c r="I70" s="116"/>
    </row>
    <row r="71" spans="2:9" ht="14.25" customHeight="1" x14ac:dyDescent="0.2">
      <c r="B71" s="1"/>
      <c r="C71" s="150"/>
      <c r="D71" s="150"/>
      <c r="I71" s="116"/>
    </row>
    <row r="72" spans="2:9" ht="14.25" customHeight="1" x14ac:dyDescent="0.2">
      <c r="B72" s="1"/>
      <c r="C72" s="150"/>
      <c r="D72" s="150"/>
      <c r="I72" s="116"/>
    </row>
    <row r="73" spans="2:9" ht="14.25" customHeight="1" x14ac:dyDescent="0.2">
      <c r="B73" s="1"/>
      <c r="C73" s="150"/>
      <c r="D73" s="150"/>
      <c r="I73" s="116"/>
    </row>
    <row r="74" spans="2:9" ht="14.25" customHeight="1" x14ac:dyDescent="0.2">
      <c r="B74" s="1"/>
      <c r="C74" s="150"/>
      <c r="D74" s="150"/>
      <c r="I74" s="116"/>
    </row>
    <row r="75" spans="2:9" ht="14.25" customHeight="1" x14ac:dyDescent="0.2">
      <c r="B75" s="1"/>
      <c r="C75" s="150"/>
      <c r="D75" s="150"/>
      <c r="I75" s="116"/>
    </row>
    <row r="76" spans="2:9" ht="14.25" customHeight="1" x14ac:dyDescent="0.2">
      <c r="B76" s="1"/>
      <c r="C76" s="150"/>
      <c r="D76" s="150"/>
      <c r="I76" s="116"/>
    </row>
    <row r="77" spans="2:9" ht="14.25" customHeight="1" x14ac:dyDescent="0.2">
      <c r="B77" s="1"/>
      <c r="C77" s="150"/>
      <c r="D77" s="150"/>
      <c r="I77" s="116"/>
    </row>
    <row r="78" spans="2:9" ht="14.25" customHeight="1" x14ac:dyDescent="0.2">
      <c r="B78" s="1"/>
      <c r="C78" s="150"/>
      <c r="D78" s="150"/>
      <c r="I78" s="116"/>
    </row>
    <row r="79" spans="2:9" ht="14.25" customHeight="1" x14ac:dyDescent="0.2">
      <c r="B79" s="1"/>
      <c r="C79" s="150"/>
      <c r="D79" s="150"/>
      <c r="I79" s="116"/>
    </row>
    <row r="80" spans="2:9" ht="14.25" customHeight="1" x14ac:dyDescent="0.2">
      <c r="B80" s="1"/>
      <c r="C80" s="150"/>
      <c r="D80" s="150"/>
      <c r="I80" s="116"/>
    </row>
    <row r="81" spans="2:9" ht="14.25" customHeight="1" x14ac:dyDescent="0.2">
      <c r="B81" s="1"/>
      <c r="C81" s="150"/>
      <c r="D81" s="150"/>
      <c r="I81" s="116"/>
    </row>
    <row r="82" spans="2:9" ht="14.25" customHeight="1" x14ac:dyDescent="0.2">
      <c r="B82" s="1"/>
      <c r="C82" s="150"/>
      <c r="D82" s="150"/>
      <c r="I82" s="116"/>
    </row>
    <row r="83" spans="2:9" ht="14.25" customHeight="1" x14ac:dyDescent="0.2">
      <c r="B83" s="1"/>
      <c r="C83" s="150"/>
      <c r="D83" s="150"/>
      <c r="I83" s="116"/>
    </row>
    <row r="84" spans="2:9" ht="14.25" customHeight="1" x14ac:dyDescent="0.2">
      <c r="B84" s="1"/>
      <c r="C84" s="150"/>
      <c r="D84" s="150"/>
      <c r="I84" s="116"/>
    </row>
    <row r="85" spans="2:9" ht="14.25" customHeight="1" x14ac:dyDescent="0.2">
      <c r="B85" s="1"/>
      <c r="C85" s="150"/>
      <c r="D85" s="150"/>
      <c r="I85" s="116"/>
    </row>
    <row r="86" spans="2:9" ht="14.25" customHeight="1" x14ac:dyDescent="0.2">
      <c r="B86" s="1"/>
      <c r="C86" s="150"/>
      <c r="D86" s="150"/>
      <c r="I86" s="116"/>
    </row>
    <row r="87" spans="2:9" ht="14.25" customHeight="1" x14ac:dyDescent="0.2">
      <c r="B87" s="1"/>
      <c r="C87" s="150"/>
      <c r="D87" s="150"/>
      <c r="I87" s="116"/>
    </row>
    <row r="88" spans="2:9" ht="14.25" customHeight="1" x14ac:dyDescent="0.2">
      <c r="B88" s="1"/>
      <c r="C88" s="150"/>
      <c r="D88" s="150"/>
      <c r="I88" s="116"/>
    </row>
    <row r="89" spans="2:9" ht="14.25" customHeight="1" x14ac:dyDescent="0.2">
      <c r="B89" s="1"/>
      <c r="C89" s="150"/>
      <c r="D89" s="150"/>
      <c r="I89" s="116"/>
    </row>
    <row r="90" spans="2:9" ht="14.25" customHeight="1" x14ac:dyDescent="0.2">
      <c r="B90" s="1"/>
      <c r="C90" s="150"/>
      <c r="D90" s="150"/>
      <c r="I90" s="116"/>
    </row>
    <row r="91" spans="2:9" ht="14.25" customHeight="1" x14ac:dyDescent="0.2">
      <c r="B91" s="1"/>
      <c r="C91" s="150"/>
      <c r="D91" s="150"/>
      <c r="I91" s="116"/>
    </row>
    <row r="92" spans="2:9" ht="14.25" customHeight="1" x14ac:dyDescent="0.2">
      <c r="B92" s="1"/>
      <c r="C92" s="150"/>
      <c r="D92" s="150"/>
      <c r="I92" s="116"/>
    </row>
    <row r="93" spans="2:9" ht="14.25" customHeight="1" x14ac:dyDescent="0.2">
      <c r="B93" s="1"/>
      <c r="C93" s="150"/>
      <c r="D93" s="150"/>
      <c r="I93" s="116"/>
    </row>
    <row r="94" spans="2:9" ht="14.25" customHeight="1" x14ac:dyDescent="0.2">
      <c r="B94" s="1"/>
      <c r="C94" s="150"/>
      <c r="D94" s="150"/>
      <c r="I94" s="116"/>
    </row>
    <row r="95" spans="2:9" ht="14.25" customHeight="1" x14ac:dyDescent="0.2">
      <c r="B95" s="1"/>
      <c r="C95" s="150"/>
      <c r="D95" s="150"/>
      <c r="I95" s="116"/>
    </row>
    <row r="96" spans="2:9" ht="14.25" customHeight="1" x14ac:dyDescent="0.2">
      <c r="B96" s="1"/>
      <c r="C96" s="150"/>
      <c r="D96" s="150"/>
      <c r="I96" s="116"/>
    </row>
    <row r="97" spans="2:9" ht="14.25" customHeight="1" x14ac:dyDescent="0.2">
      <c r="B97" s="1"/>
      <c r="C97" s="150"/>
      <c r="D97" s="150"/>
      <c r="I97" s="116"/>
    </row>
    <row r="98" spans="2:9" ht="14.25" customHeight="1" x14ac:dyDescent="0.2">
      <c r="B98" s="1"/>
      <c r="C98" s="150"/>
      <c r="D98" s="150"/>
      <c r="I98" s="116"/>
    </row>
    <row r="99" spans="2:9" ht="14.25" customHeight="1" x14ac:dyDescent="0.2">
      <c r="B99" s="1"/>
      <c r="C99" s="150"/>
      <c r="D99" s="150"/>
      <c r="I99" s="116"/>
    </row>
    <row r="100" spans="2:9" ht="14.25" customHeight="1" x14ac:dyDescent="0.2">
      <c r="B100" s="1"/>
      <c r="C100" s="150"/>
      <c r="D100" s="150"/>
      <c r="I100" s="116"/>
    </row>
    <row r="101" spans="2:9" ht="14.25" customHeight="1" x14ac:dyDescent="0.2">
      <c r="B101" s="1"/>
      <c r="C101" s="150"/>
      <c r="D101" s="150"/>
      <c r="I101" s="116"/>
    </row>
    <row r="102" spans="2:9" ht="14.25" customHeight="1" x14ac:dyDescent="0.2">
      <c r="B102" s="1"/>
      <c r="C102" s="150"/>
      <c r="D102" s="150"/>
      <c r="I102" s="116"/>
    </row>
    <row r="103" spans="2:9" ht="14.25" customHeight="1" x14ac:dyDescent="0.2">
      <c r="B103" s="1"/>
      <c r="C103" s="150"/>
      <c r="D103" s="150"/>
      <c r="I103" s="116"/>
    </row>
    <row r="104" spans="2:9" ht="14.25" customHeight="1" x14ac:dyDescent="0.2">
      <c r="B104" s="1"/>
      <c r="C104" s="150"/>
      <c r="D104" s="150"/>
      <c r="I104" s="116"/>
    </row>
    <row r="105" spans="2:9" ht="14.25" customHeight="1" x14ac:dyDescent="0.2">
      <c r="B105" s="1"/>
      <c r="C105" s="150"/>
      <c r="D105" s="150"/>
      <c r="I105" s="116"/>
    </row>
    <row r="106" spans="2:9" ht="14.25" customHeight="1" x14ac:dyDescent="0.2">
      <c r="B106" s="1"/>
      <c r="C106" s="150"/>
      <c r="D106" s="150"/>
      <c r="I106" s="116"/>
    </row>
    <row r="107" spans="2:9" ht="14.25" customHeight="1" x14ac:dyDescent="0.2">
      <c r="B107" s="1"/>
      <c r="C107" s="150"/>
      <c r="D107" s="150"/>
      <c r="I107" s="116"/>
    </row>
    <row r="108" spans="2:9" ht="14.25" customHeight="1" x14ac:dyDescent="0.2">
      <c r="B108" s="1"/>
      <c r="C108" s="150"/>
      <c r="D108" s="150"/>
      <c r="I108" s="116"/>
    </row>
    <row r="109" spans="2:9" ht="14.25" customHeight="1" x14ac:dyDescent="0.2">
      <c r="B109" s="1"/>
      <c r="C109" s="150"/>
      <c r="D109" s="150"/>
      <c r="I109" s="116"/>
    </row>
    <row r="110" spans="2:9" ht="14.25" customHeight="1" x14ac:dyDescent="0.2">
      <c r="B110" s="1"/>
      <c r="C110" s="150"/>
      <c r="D110" s="150"/>
      <c r="I110" s="116"/>
    </row>
    <row r="111" spans="2:9" ht="14.25" customHeight="1" x14ac:dyDescent="0.2">
      <c r="B111" s="1"/>
      <c r="C111" s="150"/>
      <c r="D111" s="150"/>
      <c r="I111" s="116"/>
    </row>
    <row r="112" spans="2:9" ht="14.25" customHeight="1" x14ac:dyDescent="0.2">
      <c r="B112" s="1"/>
      <c r="C112" s="150"/>
      <c r="D112" s="150"/>
      <c r="I112" s="116"/>
    </row>
    <row r="113" spans="2:9" ht="14.25" customHeight="1" x14ac:dyDescent="0.2">
      <c r="B113" s="1"/>
      <c r="C113" s="150"/>
      <c r="D113" s="150"/>
      <c r="I113" s="116"/>
    </row>
    <row r="114" spans="2:9" ht="14.25" customHeight="1" x14ac:dyDescent="0.2">
      <c r="B114" s="1"/>
      <c r="C114" s="150"/>
      <c r="D114" s="150"/>
      <c r="I114" s="116"/>
    </row>
    <row r="115" spans="2:9" ht="14.25" customHeight="1" x14ac:dyDescent="0.2">
      <c r="B115" s="1"/>
      <c r="C115" s="150"/>
      <c r="D115" s="150"/>
      <c r="I115" s="116"/>
    </row>
    <row r="116" spans="2:9" ht="14.25" customHeight="1" x14ac:dyDescent="0.2">
      <c r="B116" s="1"/>
      <c r="C116" s="150"/>
      <c r="D116" s="150"/>
      <c r="I116" s="116"/>
    </row>
    <row r="117" spans="2:9" ht="14.25" customHeight="1" x14ac:dyDescent="0.2">
      <c r="B117" s="1"/>
      <c r="C117" s="150"/>
      <c r="D117" s="150"/>
      <c r="I117" s="116"/>
    </row>
    <row r="118" spans="2:9" ht="14.25" customHeight="1" x14ac:dyDescent="0.2">
      <c r="B118" s="1"/>
      <c r="C118" s="150"/>
      <c r="D118" s="150"/>
      <c r="I118" s="116"/>
    </row>
    <row r="119" spans="2:9" ht="14.25" customHeight="1" x14ac:dyDescent="0.2">
      <c r="B119" s="1"/>
      <c r="C119" s="150"/>
      <c r="D119" s="150"/>
      <c r="I119" s="116"/>
    </row>
    <row r="120" spans="2:9" ht="14.25" customHeight="1" x14ac:dyDescent="0.2">
      <c r="B120" s="1"/>
      <c r="C120" s="150"/>
      <c r="D120" s="150"/>
      <c r="I120" s="116"/>
    </row>
    <row r="121" spans="2:9" ht="14.25" customHeight="1" x14ac:dyDescent="0.2">
      <c r="B121" s="1"/>
      <c r="C121" s="150"/>
      <c r="D121" s="150"/>
      <c r="I121" s="116"/>
    </row>
    <row r="122" spans="2:9" ht="14.25" customHeight="1" x14ac:dyDescent="0.2">
      <c r="B122" s="1"/>
      <c r="C122" s="150"/>
      <c r="D122" s="150"/>
      <c r="I122" s="116"/>
    </row>
    <row r="123" spans="2:9" ht="14.25" customHeight="1" x14ac:dyDescent="0.2">
      <c r="B123" s="1"/>
      <c r="C123" s="150"/>
      <c r="D123" s="150"/>
      <c r="I123" s="116"/>
    </row>
    <row r="124" spans="2:9" ht="14.25" customHeight="1" x14ac:dyDescent="0.2">
      <c r="B124" s="1"/>
      <c r="C124" s="150"/>
      <c r="D124" s="150"/>
      <c r="I124" s="116"/>
    </row>
    <row r="125" spans="2:9" ht="14.25" customHeight="1" x14ac:dyDescent="0.2">
      <c r="B125" s="1"/>
      <c r="C125" s="150"/>
      <c r="D125" s="150"/>
      <c r="I125" s="116"/>
    </row>
    <row r="126" spans="2:9" ht="14.25" customHeight="1" x14ac:dyDescent="0.2">
      <c r="B126" s="1"/>
      <c r="C126" s="150"/>
      <c r="D126" s="150"/>
      <c r="I126" s="116"/>
    </row>
    <row r="127" spans="2:9" ht="14.25" customHeight="1" x14ac:dyDescent="0.2">
      <c r="B127" s="1"/>
      <c r="C127" s="150"/>
      <c r="D127" s="150"/>
      <c r="I127" s="116"/>
    </row>
    <row r="128" spans="2:9" ht="14.25" customHeight="1" x14ac:dyDescent="0.2">
      <c r="B128" s="1"/>
      <c r="C128" s="150"/>
      <c r="D128" s="150"/>
      <c r="I128" s="116"/>
    </row>
    <row r="129" spans="2:9" ht="14.25" customHeight="1" x14ac:dyDescent="0.2">
      <c r="B129" s="1"/>
      <c r="C129" s="150"/>
      <c r="D129" s="150"/>
      <c r="I129" s="116"/>
    </row>
    <row r="130" spans="2:9" ht="14.25" customHeight="1" x14ac:dyDescent="0.2">
      <c r="B130" s="1"/>
      <c r="C130" s="150"/>
      <c r="D130" s="150"/>
      <c r="I130" s="116"/>
    </row>
    <row r="131" spans="2:9" ht="14.25" customHeight="1" x14ac:dyDescent="0.2">
      <c r="B131" s="1"/>
      <c r="C131" s="150"/>
      <c r="D131" s="150"/>
      <c r="I131" s="116"/>
    </row>
    <row r="132" spans="2:9" ht="14.25" customHeight="1" x14ac:dyDescent="0.2">
      <c r="B132" s="1"/>
      <c r="C132" s="150"/>
      <c r="D132" s="150"/>
      <c r="I132" s="116"/>
    </row>
    <row r="133" spans="2:9" ht="14.25" customHeight="1" x14ac:dyDescent="0.2">
      <c r="B133" s="1"/>
      <c r="C133" s="150"/>
      <c r="D133" s="150"/>
      <c r="I133" s="116"/>
    </row>
    <row r="134" spans="2:9" ht="14.25" customHeight="1" x14ac:dyDescent="0.2">
      <c r="B134" s="1"/>
      <c r="C134" s="150"/>
      <c r="D134" s="150"/>
      <c r="I134" s="116"/>
    </row>
    <row r="135" spans="2:9" ht="14.25" customHeight="1" x14ac:dyDescent="0.2">
      <c r="B135" s="1"/>
      <c r="C135" s="150"/>
      <c r="D135" s="150"/>
      <c r="I135" s="116"/>
    </row>
    <row r="136" spans="2:9" ht="14.25" customHeight="1" x14ac:dyDescent="0.2">
      <c r="B136" s="1"/>
      <c r="C136" s="150"/>
      <c r="D136" s="150"/>
      <c r="I136" s="116"/>
    </row>
    <row r="137" spans="2:9" ht="14.25" customHeight="1" x14ac:dyDescent="0.2">
      <c r="B137" s="1"/>
      <c r="C137" s="150"/>
      <c r="D137" s="150"/>
      <c r="I137" s="116"/>
    </row>
    <row r="138" spans="2:9" ht="14.25" customHeight="1" x14ac:dyDescent="0.2">
      <c r="B138" s="1"/>
      <c r="C138" s="150"/>
      <c r="D138" s="150"/>
      <c r="I138" s="116"/>
    </row>
    <row r="139" spans="2:9" ht="14.25" customHeight="1" x14ac:dyDescent="0.2">
      <c r="B139" s="1"/>
      <c r="C139" s="150"/>
      <c r="D139" s="150"/>
      <c r="I139" s="116"/>
    </row>
    <row r="140" spans="2:9" ht="14.25" customHeight="1" x14ac:dyDescent="0.2">
      <c r="B140" s="1"/>
      <c r="C140" s="150"/>
      <c r="D140" s="150"/>
      <c r="I140" s="116"/>
    </row>
    <row r="141" spans="2:9" ht="14.25" customHeight="1" x14ac:dyDescent="0.2">
      <c r="B141" s="1"/>
      <c r="C141" s="150"/>
      <c r="D141" s="150"/>
      <c r="I141" s="116"/>
    </row>
    <row r="142" spans="2:9" ht="14.25" customHeight="1" x14ac:dyDescent="0.2">
      <c r="B142" s="1"/>
      <c r="C142" s="150"/>
      <c r="D142" s="150"/>
      <c r="I142" s="116"/>
    </row>
    <row r="143" spans="2:9" ht="14.25" customHeight="1" x14ac:dyDescent="0.2">
      <c r="B143" s="1"/>
      <c r="C143" s="150"/>
      <c r="D143" s="150"/>
      <c r="I143" s="116"/>
    </row>
    <row r="144" spans="2:9" ht="14.25" customHeight="1" x14ac:dyDescent="0.2">
      <c r="B144" s="1"/>
      <c r="C144" s="150"/>
      <c r="D144" s="150"/>
      <c r="I144" s="116"/>
    </row>
    <row r="145" spans="2:9" ht="14.25" customHeight="1" x14ac:dyDescent="0.2">
      <c r="B145" s="1"/>
      <c r="C145" s="150"/>
      <c r="D145" s="150"/>
      <c r="I145" s="116"/>
    </row>
    <row r="146" spans="2:9" ht="14.25" customHeight="1" x14ac:dyDescent="0.2">
      <c r="B146" s="1"/>
      <c r="C146" s="150"/>
      <c r="D146" s="150"/>
      <c r="I146" s="116"/>
    </row>
    <row r="147" spans="2:9" ht="14.25" customHeight="1" x14ac:dyDescent="0.2">
      <c r="B147" s="1"/>
      <c r="C147" s="150"/>
      <c r="D147" s="150"/>
      <c r="I147" s="116"/>
    </row>
    <row r="148" spans="2:9" ht="14.25" customHeight="1" x14ac:dyDescent="0.2">
      <c r="B148" s="1"/>
      <c r="C148" s="150"/>
      <c r="D148" s="150"/>
      <c r="I148" s="116"/>
    </row>
    <row r="149" spans="2:9" ht="14.25" customHeight="1" x14ac:dyDescent="0.2">
      <c r="B149" s="1"/>
      <c r="C149" s="150"/>
      <c r="D149" s="150"/>
      <c r="I149" s="116"/>
    </row>
    <row r="150" spans="2:9" ht="14.25" customHeight="1" x14ac:dyDescent="0.2">
      <c r="B150" s="1"/>
      <c r="C150" s="150"/>
      <c r="D150" s="150"/>
      <c r="I150" s="116"/>
    </row>
    <row r="151" spans="2:9" ht="14.25" customHeight="1" x14ac:dyDescent="0.2">
      <c r="B151" s="1"/>
      <c r="C151" s="150"/>
      <c r="D151" s="150"/>
      <c r="I151" s="116"/>
    </row>
    <row r="152" spans="2:9" ht="14.25" customHeight="1" x14ac:dyDescent="0.2">
      <c r="B152" s="1"/>
      <c r="C152" s="150"/>
      <c r="D152" s="150"/>
      <c r="I152" s="116"/>
    </row>
    <row r="153" spans="2:9" ht="14.25" customHeight="1" x14ac:dyDescent="0.2">
      <c r="B153" s="1"/>
      <c r="C153" s="150"/>
      <c r="D153" s="150"/>
      <c r="I153" s="116"/>
    </row>
    <row r="154" spans="2:9" ht="14.25" customHeight="1" x14ac:dyDescent="0.2">
      <c r="B154" s="1"/>
      <c r="C154" s="150"/>
      <c r="D154" s="150"/>
      <c r="I154" s="116"/>
    </row>
    <row r="155" spans="2:9" ht="14.25" customHeight="1" x14ac:dyDescent="0.2">
      <c r="B155" s="1"/>
      <c r="C155" s="150"/>
      <c r="D155" s="150"/>
      <c r="I155" s="116"/>
    </row>
    <row r="156" spans="2:9" ht="14.25" customHeight="1" x14ac:dyDescent="0.2">
      <c r="B156" s="1"/>
      <c r="C156" s="150"/>
      <c r="D156" s="150"/>
      <c r="I156" s="116"/>
    </row>
    <row r="157" spans="2:9" ht="14.25" customHeight="1" x14ac:dyDescent="0.2">
      <c r="B157" s="1"/>
      <c r="C157" s="150"/>
      <c r="D157" s="150"/>
      <c r="I157" s="116"/>
    </row>
    <row r="158" spans="2:9" ht="14.25" customHeight="1" x14ac:dyDescent="0.2">
      <c r="B158" s="1"/>
      <c r="C158" s="150"/>
      <c r="D158" s="150"/>
      <c r="I158" s="116"/>
    </row>
    <row r="159" spans="2:9" ht="14.25" customHeight="1" x14ac:dyDescent="0.2">
      <c r="B159" s="1"/>
      <c r="C159" s="150"/>
      <c r="D159" s="150"/>
      <c r="I159" s="116"/>
    </row>
    <row r="160" spans="2:9" ht="14.25" customHeight="1" x14ac:dyDescent="0.2">
      <c r="B160" s="1"/>
      <c r="C160" s="150"/>
      <c r="D160" s="150"/>
      <c r="I160" s="116"/>
    </row>
    <row r="161" spans="2:9" ht="14.25" customHeight="1" x14ac:dyDescent="0.2">
      <c r="B161" s="1"/>
      <c r="C161" s="150"/>
      <c r="D161" s="150"/>
      <c r="I161" s="116"/>
    </row>
    <row r="162" spans="2:9" ht="14.25" customHeight="1" x14ac:dyDescent="0.2">
      <c r="B162" s="1"/>
      <c r="C162" s="150"/>
      <c r="D162" s="150"/>
      <c r="I162" s="116"/>
    </row>
    <row r="163" spans="2:9" ht="14.25" customHeight="1" x14ac:dyDescent="0.2">
      <c r="B163" s="1"/>
      <c r="C163" s="150"/>
      <c r="D163" s="150"/>
      <c r="I163" s="116"/>
    </row>
    <row r="164" spans="2:9" ht="14.25" customHeight="1" x14ac:dyDescent="0.2">
      <c r="B164" s="1"/>
      <c r="C164" s="150"/>
      <c r="D164" s="150"/>
      <c r="I164" s="116"/>
    </row>
    <row r="165" spans="2:9" ht="14.25" customHeight="1" x14ac:dyDescent="0.2">
      <c r="B165" s="1"/>
      <c r="C165" s="150"/>
      <c r="D165" s="150"/>
      <c r="I165" s="116"/>
    </row>
    <row r="166" spans="2:9" ht="14.25" customHeight="1" x14ac:dyDescent="0.2">
      <c r="B166" s="1"/>
      <c r="C166" s="150"/>
      <c r="D166" s="150"/>
      <c r="I166" s="116"/>
    </row>
    <row r="167" spans="2:9" ht="14.25" customHeight="1" x14ac:dyDescent="0.2">
      <c r="B167" s="1"/>
      <c r="C167" s="150"/>
      <c r="D167" s="150"/>
      <c r="I167" s="116"/>
    </row>
    <row r="168" spans="2:9" ht="14.25" customHeight="1" x14ac:dyDescent="0.2">
      <c r="B168" s="1"/>
      <c r="C168" s="150"/>
      <c r="D168" s="150"/>
      <c r="I168" s="116"/>
    </row>
    <row r="169" spans="2:9" ht="14.25" customHeight="1" x14ac:dyDescent="0.2">
      <c r="B169" s="1"/>
      <c r="C169" s="150"/>
      <c r="D169" s="150"/>
      <c r="I169" s="116"/>
    </row>
    <row r="170" spans="2:9" ht="14.25" customHeight="1" x14ac:dyDescent="0.2">
      <c r="B170" s="1"/>
      <c r="C170" s="150"/>
      <c r="D170" s="150"/>
      <c r="I170" s="116"/>
    </row>
    <row r="171" spans="2:9" ht="14.25" customHeight="1" x14ac:dyDescent="0.2">
      <c r="B171" s="1"/>
      <c r="C171" s="150"/>
      <c r="D171" s="150"/>
      <c r="I171" s="116"/>
    </row>
    <row r="172" spans="2:9" ht="14.25" customHeight="1" x14ac:dyDescent="0.2">
      <c r="B172" s="1"/>
      <c r="C172" s="150"/>
      <c r="D172" s="150"/>
      <c r="I172" s="116"/>
    </row>
    <row r="173" spans="2:9" ht="14.25" customHeight="1" x14ac:dyDescent="0.2">
      <c r="B173" s="1"/>
      <c r="C173" s="150"/>
      <c r="D173" s="150"/>
      <c r="I173" s="116"/>
    </row>
    <row r="174" spans="2:9" ht="14.25" customHeight="1" x14ac:dyDescent="0.2">
      <c r="B174" s="1"/>
      <c r="C174" s="150"/>
      <c r="D174" s="150"/>
      <c r="I174" s="116"/>
    </row>
    <row r="175" spans="2:9" ht="14.25" customHeight="1" x14ac:dyDescent="0.2">
      <c r="B175" s="1"/>
      <c r="C175" s="150"/>
      <c r="D175" s="150"/>
      <c r="I175" s="116"/>
    </row>
    <row r="176" spans="2:9" ht="14.25" customHeight="1" x14ac:dyDescent="0.2">
      <c r="B176" s="1"/>
      <c r="C176" s="150"/>
      <c r="D176" s="150"/>
      <c r="I176" s="116"/>
    </row>
    <row r="177" spans="2:9" ht="14.25" customHeight="1" x14ac:dyDescent="0.2">
      <c r="B177" s="1"/>
      <c r="C177" s="150"/>
      <c r="D177" s="150"/>
      <c r="I177" s="116"/>
    </row>
    <row r="178" spans="2:9" ht="14.25" customHeight="1" x14ac:dyDescent="0.2">
      <c r="B178" s="1"/>
      <c r="C178" s="150"/>
      <c r="D178" s="150"/>
      <c r="I178" s="116"/>
    </row>
    <row r="179" spans="2:9" ht="14.25" customHeight="1" x14ac:dyDescent="0.2">
      <c r="B179" s="1"/>
      <c r="C179" s="150"/>
      <c r="D179" s="150"/>
      <c r="I179" s="116"/>
    </row>
    <row r="180" spans="2:9" ht="14.25" customHeight="1" x14ac:dyDescent="0.2">
      <c r="B180" s="1"/>
      <c r="C180" s="150"/>
      <c r="D180" s="150"/>
      <c r="I180" s="116"/>
    </row>
    <row r="181" spans="2:9" ht="14.25" customHeight="1" x14ac:dyDescent="0.2">
      <c r="B181" s="1"/>
      <c r="C181" s="150"/>
      <c r="D181" s="150"/>
      <c r="I181" s="116"/>
    </row>
    <row r="182" spans="2:9" ht="14.25" customHeight="1" x14ac:dyDescent="0.2">
      <c r="B182" s="1"/>
      <c r="C182" s="150"/>
      <c r="D182" s="150"/>
      <c r="I182" s="116"/>
    </row>
    <row r="183" spans="2:9" ht="14.25" customHeight="1" x14ac:dyDescent="0.2">
      <c r="B183" s="1"/>
      <c r="C183" s="150"/>
      <c r="D183" s="150"/>
      <c r="I183" s="116"/>
    </row>
    <row r="184" spans="2:9" ht="14.25" customHeight="1" x14ac:dyDescent="0.2">
      <c r="B184" s="1"/>
      <c r="C184" s="150"/>
      <c r="D184" s="150"/>
      <c r="I184" s="116"/>
    </row>
    <row r="185" spans="2:9" ht="14.25" customHeight="1" x14ac:dyDescent="0.2">
      <c r="B185" s="1"/>
      <c r="C185" s="150"/>
      <c r="D185" s="150"/>
      <c r="I185" s="116"/>
    </row>
    <row r="186" spans="2:9" ht="14.25" customHeight="1" x14ac:dyDescent="0.2">
      <c r="B186" s="1"/>
      <c r="C186" s="150"/>
      <c r="D186" s="150"/>
      <c r="I186" s="116"/>
    </row>
    <row r="187" spans="2:9" ht="14.25" customHeight="1" x14ac:dyDescent="0.2">
      <c r="B187" s="1"/>
      <c r="C187" s="150"/>
      <c r="D187" s="150"/>
      <c r="I187" s="116"/>
    </row>
    <row r="188" spans="2:9" ht="14.25" customHeight="1" x14ac:dyDescent="0.2">
      <c r="B188" s="1"/>
      <c r="C188" s="150"/>
      <c r="D188" s="150"/>
      <c r="I188" s="116"/>
    </row>
    <row r="189" spans="2:9" ht="14.25" customHeight="1" x14ac:dyDescent="0.2">
      <c r="B189" s="1"/>
      <c r="C189" s="150"/>
      <c r="D189" s="150"/>
      <c r="I189" s="116"/>
    </row>
    <row r="190" spans="2:9" ht="14.25" customHeight="1" x14ac:dyDescent="0.2">
      <c r="B190" s="1"/>
      <c r="C190" s="150"/>
      <c r="D190" s="150"/>
      <c r="I190" s="116"/>
    </row>
    <row r="191" spans="2:9" ht="14.25" customHeight="1" x14ac:dyDescent="0.2">
      <c r="B191" s="1"/>
      <c r="C191" s="150"/>
      <c r="D191" s="150"/>
      <c r="I191" s="116"/>
    </row>
    <row r="192" spans="2:9" ht="14.25" customHeight="1" x14ac:dyDescent="0.2">
      <c r="B192" s="1"/>
      <c r="C192" s="150"/>
      <c r="D192" s="150"/>
      <c r="I192" s="116"/>
    </row>
    <row r="193" spans="2:9" ht="14.25" customHeight="1" x14ac:dyDescent="0.2">
      <c r="B193" s="1"/>
      <c r="C193" s="150"/>
      <c r="D193" s="150"/>
      <c r="I193" s="116"/>
    </row>
    <row r="194" spans="2:9" ht="14.25" customHeight="1" x14ac:dyDescent="0.2">
      <c r="B194" s="1"/>
      <c r="C194" s="150"/>
      <c r="D194" s="150"/>
      <c r="I194" s="116"/>
    </row>
    <row r="195" spans="2:9" ht="14.25" customHeight="1" x14ac:dyDescent="0.2">
      <c r="B195" s="1"/>
      <c r="C195" s="150"/>
      <c r="D195" s="150"/>
      <c r="I195" s="116"/>
    </row>
    <row r="196" spans="2:9" ht="14.25" customHeight="1" x14ac:dyDescent="0.2">
      <c r="B196" s="1"/>
      <c r="C196" s="150"/>
      <c r="D196" s="150"/>
      <c r="I196" s="116"/>
    </row>
    <row r="197" spans="2:9" ht="14.25" customHeight="1" x14ac:dyDescent="0.2">
      <c r="B197" s="1"/>
      <c r="C197" s="150"/>
      <c r="D197" s="150"/>
      <c r="I197" s="116"/>
    </row>
    <row r="198" spans="2:9" ht="14.25" customHeight="1" x14ac:dyDescent="0.2">
      <c r="B198" s="1"/>
      <c r="C198" s="150"/>
      <c r="D198" s="150"/>
      <c r="I198" s="116"/>
    </row>
    <row r="199" spans="2:9" ht="14.25" customHeight="1" x14ac:dyDescent="0.2">
      <c r="B199" s="1"/>
      <c r="C199" s="150"/>
      <c r="D199" s="150"/>
      <c r="I199" s="116"/>
    </row>
    <row r="200" spans="2:9" ht="14.25" customHeight="1" x14ac:dyDescent="0.2">
      <c r="B200" s="1"/>
      <c r="C200" s="150"/>
      <c r="D200" s="150"/>
      <c r="I200" s="116"/>
    </row>
    <row r="201" spans="2:9" ht="14.25" customHeight="1" x14ac:dyDescent="0.2">
      <c r="B201" s="1"/>
      <c r="C201" s="150"/>
      <c r="D201" s="150"/>
      <c r="I201" s="116"/>
    </row>
    <row r="202" spans="2:9" ht="14.25" customHeight="1" x14ac:dyDescent="0.2">
      <c r="B202" s="1"/>
      <c r="C202" s="150"/>
      <c r="D202" s="150"/>
      <c r="I202" s="116"/>
    </row>
    <row r="203" spans="2:9" ht="14.25" customHeight="1" x14ac:dyDescent="0.2">
      <c r="B203" s="1"/>
      <c r="C203" s="150"/>
      <c r="D203" s="150"/>
      <c r="I203" s="116"/>
    </row>
    <row r="204" spans="2:9" ht="14.25" customHeight="1" x14ac:dyDescent="0.2">
      <c r="B204" s="1"/>
      <c r="C204" s="150"/>
      <c r="D204" s="150"/>
      <c r="I204" s="116"/>
    </row>
    <row r="205" spans="2:9" ht="14.25" customHeight="1" x14ac:dyDescent="0.2">
      <c r="I205" s="116"/>
    </row>
    <row r="206" spans="2:9" ht="14.25" customHeight="1" x14ac:dyDescent="0.2">
      <c r="I206" s="116"/>
    </row>
    <row r="207" spans="2:9" ht="14.25" customHeight="1" x14ac:dyDescent="0.2">
      <c r="I207" s="116"/>
    </row>
    <row r="208" spans="2:9" ht="14.25" customHeight="1" x14ac:dyDescent="0.2">
      <c r="I208" s="116"/>
    </row>
    <row r="209" spans="9:9" ht="14.25" customHeight="1" x14ac:dyDescent="0.2">
      <c r="I209" s="116"/>
    </row>
    <row r="210" spans="9:9" ht="14.25" customHeight="1" x14ac:dyDescent="0.2">
      <c r="I210" s="116"/>
    </row>
    <row r="211" spans="9:9" ht="14.25" customHeight="1" x14ac:dyDescent="0.2">
      <c r="I211" s="116"/>
    </row>
    <row r="212" spans="9:9" ht="14.25" customHeight="1" x14ac:dyDescent="0.2">
      <c r="I212" s="116"/>
    </row>
    <row r="213" spans="9:9" ht="14.25" customHeight="1" x14ac:dyDescent="0.2">
      <c r="I213" s="116"/>
    </row>
    <row r="214" spans="9:9" ht="14.25" customHeight="1" x14ac:dyDescent="0.2">
      <c r="I214" s="116"/>
    </row>
    <row r="215" spans="9:9" ht="14.25" customHeight="1" x14ac:dyDescent="0.2">
      <c r="I215" s="116"/>
    </row>
    <row r="216" spans="9:9" ht="14.25" customHeight="1" x14ac:dyDescent="0.2">
      <c r="I216" s="116"/>
    </row>
    <row r="217" spans="9:9" ht="14.25" customHeight="1" x14ac:dyDescent="0.2">
      <c r="I217" s="116"/>
    </row>
    <row r="218" spans="9:9" ht="14.25" customHeight="1" x14ac:dyDescent="0.2">
      <c r="I218" s="116"/>
    </row>
    <row r="219" spans="9:9" ht="14.25" customHeight="1" x14ac:dyDescent="0.2">
      <c r="I219" s="116"/>
    </row>
    <row r="220" spans="9:9" ht="14.25" customHeight="1" x14ac:dyDescent="0.2">
      <c r="I220" s="116"/>
    </row>
    <row r="221" spans="9:9" ht="14.25" customHeight="1" x14ac:dyDescent="0.2">
      <c r="I221" s="116"/>
    </row>
    <row r="222" spans="9:9" ht="14.25" customHeight="1" x14ac:dyDescent="0.2">
      <c r="I222" s="116"/>
    </row>
    <row r="223" spans="9:9" ht="14.25" customHeight="1" x14ac:dyDescent="0.2">
      <c r="I223" s="116"/>
    </row>
    <row r="224" spans="9:9" ht="14.25" customHeight="1" x14ac:dyDescent="0.2">
      <c r="I224" s="116"/>
    </row>
    <row r="225" spans="9:9" ht="14.25" customHeight="1" x14ac:dyDescent="0.2">
      <c r="I225" s="116"/>
    </row>
    <row r="226" spans="9:9" ht="14.25" customHeight="1" x14ac:dyDescent="0.2">
      <c r="I226" s="116"/>
    </row>
    <row r="227" spans="9:9" ht="14.25" customHeight="1" x14ac:dyDescent="0.2">
      <c r="I227" s="116"/>
    </row>
    <row r="228" spans="9:9" ht="14.25" customHeight="1" x14ac:dyDescent="0.2">
      <c r="I228" s="116"/>
    </row>
    <row r="229" spans="9:9" ht="14.25" customHeight="1" x14ac:dyDescent="0.2">
      <c r="I229" s="116"/>
    </row>
    <row r="230" spans="9:9" ht="14.25" customHeight="1" x14ac:dyDescent="0.2">
      <c r="I230" s="116"/>
    </row>
    <row r="231" spans="9:9" ht="14.25" customHeight="1" x14ac:dyDescent="0.2">
      <c r="I231" s="116"/>
    </row>
    <row r="232" spans="9:9" ht="14.25" customHeight="1" x14ac:dyDescent="0.2">
      <c r="I232" s="116"/>
    </row>
    <row r="233" spans="9:9" ht="14.25" customHeight="1" x14ac:dyDescent="0.2">
      <c r="I233" s="116"/>
    </row>
    <row r="234" spans="9:9" ht="15.75" customHeight="1" x14ac:dyDescent="0.15"/>
    <row r="235" spans="9:9" ht="15.75" customHeight="1" x14ac:dyDescent="0.15"/>
    <row r="236" spans="9:9" ht="15.75" customHeight="1" x14ac:dyDescent="0.15"/>
    <row r="237" spans="9:9" ht="15.75" customHeight="1" x14ac:dyDescent="0.15"/>
    <row r="238" spans="9:9" ht="15.75" customHeight="1" x14ac:dyDescent="0.15"/>
    <row r="239" spans="9:9" ht="15.75" customHeight="1" x14ac:dyDescent="0.15"/>
    <row r="240" spans="9:9"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7">
    <mergeCell ref="F32:G32"/>
    <mergeCell ref="B2:V2"/>
    <mergeCell ref="B4:B5"/>
    <mergeCell ref="C4:C5"/>
    <mergeCell ref="D4:D5"/>
    <mergeCell ref="I4:O4"/>
    <mergeCell ref="I5:O20"/>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Rostered Leader</vt:lpstr>
      <vt:lpstr>Reference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 Forehand</cp:lastModifiedBy>
  <dcterms:created xsi:type="dcterms:W3CDTF">2024-02-29T19:07:27Z</dcterms:created>
  <dcterms:modified xsi:type="dcterms:W3CDTF">2024-04-04T14:52:56Z</dcterms:modified>
</cp:coreProperties>
</file>